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ROZPOČTY\Zakázky\Dobříš_ul_U_Pivovaru\RZP_VV_DPS_1_2_etapa\Aktualizace 20241\"/>
    </mc:Choice>
  </mc:AlternateContent>
  <xr:revisionPtr revIDLastSave="0" documentId="13_ncr:1_{9B2089A8-C613-459F-AE1E-7A3CA263F37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VOP k ceně díla" sheetId="7" r:id="rId2"/>
    <sheet name="SO 101 - Komunikace a zpe..." sheetId="2" r:id="rId3"/>
    <sheet name="SO 900 - Návrh DIO" sheetId="3" r:id="rId4"/>
    <sheet name="VON - Vedlejší a ostatní ..." sheetId="4" r:id="rId5"/>
    <sheet name="Seznam figur" sheetId="5" r:id="rId6"/>
    <sheet name="Pokyny pro vyplnění" sheetId="6" r:id="rId7"/>
  </sheets>
  <definedNames>
    <definedName name="_xlnm._FilterDatabase" localSheetId="2" hidden="1">'SO 101 - Komunikace a zpe...'!$C$88:$K$813</definedName>
    <definedName name="_xlnm._FilterDatabase" localSheetId="3" hidden="1">'SO 900 - Návrh DIO'!$C$81:$K$126</definedName>
    <definedName name="_xlnm._FilterDatabase" localSheetId="4" hidden="1">'VON - Vedlejší a ostatní ...'!$C$83:$K$116</definedName>
    <definedName name="_xlnm.Print_Titles" localSheetId="0">'Rekapitulace stavby'!$52:$52</definedName>
    <definedName name="_xlnm.Print_Titles" localSheetId="5">'Seznam figur'!$9:$9</definedName>
    <definedName name="_xlnm.Print_Titles" localSheetId="2">'SO 101 - Komunikace a zpe...'!$88:$88</definedName>
    <definedName name="_xlnm.Print_Titles" localSheetId="3">'SO 900 - Návrh DIO'!$81:$81</definedName>
    <definedName name="_xlnm.Print_Titles" localSheetId="4">'VON - Vedlejší a ostatní ...'!$83:$83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  <definedName name="_xlnm.Print_Area" localSheetId="5">'Seznam figur'!$C$4:$G$144</definedName>
    <definedName name="_xlnm.Print_Area" localSheetId="2">'SO 101 - Komunikace a zpe...'!$C$4:$J$39,'SO 101 - Komunikace a zpe...'!$C$45:$J$70,'SO 101 - Komunikace a zpe...'!$C$76:$K$813</definedName>
    <definedName name="_xlnm.Print_Area" localSheetId="3">'SO 900 - Návrh DIO'!$C$4:$J$39,'SO 900 - Návrh DIO'!$C$45:$J$63,'SO 900 - Návrh DIO'!$C$69:$K$126</definedName>
    <definedName name="_xlnm.Print_Area" localSheetId="4">'VON - Vedlejší a ostatní ...'!$C$4:$J$39,'VON - Vedlejší a ostatní ...'!$C$45:$J$65,'VON - Vedlejší a ostatní ...'!$C$71:$K$116</definedName>
    <definedName name="_xlnm.Print_Area" localSheetId="1">'VOP k ceně díla'!$A$1:$F$29</definedName>
  </definedNames>
  <calcPr calcId="181029"/>
</workbook>
</file>

<file path=xl/calcChain.xml><?xml version="1.0" encoding="utf-8"?>
<calcChain xmlns="http://schemas.openxmlformats.org/spreadsheetml/2006/main">
  <c r="D7" i="5" l="1"/>
  <c r="J37" i="4"/>
  <c r="J36" i="4"/>
  <c r="AY57" i="1"/>
  <c r="J35" i="4"/>
  <c r="AX57" i="1" s="1"/>
  <c r="BI115" i="4"/>
  <c r="BH115" i="4"/>
  <c r="BG115" i="4"/>
  <c r="BF115" i="4"/>
  <c r="T115" i="4"/>
  <c r="T114" i="4"/>
  <c r="R115" i="4"/>
  <c r="R114" i="4" s="1"/>
  <c r="P115" i="4"/>
  <c r="P114" i="4" s="1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/>
  <c r="J17" i="4"/>
  <c r="J12" i="4"/>
  <c r="J78" i="4"/>
  <c r="E7" i="4"/>
  <c r="E48" i="4" s="1"/>
  <c r="J37" i="3"/>
  <c r="J36" i="3"/>
  <c r="AY56" i="1"/>
  <c r="J35" i="3"/>
  <c r="AX56" i="1"/>
  <c r="BI123" i="3"/>
  <c r="BH123" i="3"/>
  <c r="BG123" i="3"/>
  <c r="BF123" i="3"/>
  <c r="T123" i="3"/>
  <c r="R123" i="3"/>
  <c r="P123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R115" i="3"/>
  <c r="P115" i="3"/>
  <c r="BI111" i="3"/>
  <c r="BH111" i="3"/>
  <c r="BG111" i="3"/>
  <c r="BF111" i="3"/>
  <c r="T111" i="3"/>
  <c r="R111" i="3"/>
  <c r="P111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99" i="3"/>
  <c r="BH99" i="3"/>
  <c r="BG99" i="3"/>
  <c r="BF99" i="3"/>
  <c r="T99" i="3"/>
  <c r="R99" i="3"/>
  <c r="P99" i="3"/>
  <c r="BI95" i="3"/>
  <c r="BH95" i="3"/>
  <c r="BG95" i="3"/>
  <c r="BF95" i="3"/>
  <c r="T95" i="3"/>
  <c r="R95" i="3"/>
  <c r="P95" i="3"/>
  <c r="BI90" i="3"/>
  <c r="BH90" i="3"/>
  <c r="BG90" i="3"/>
  <c r="BF90" i="3"/>
  <c r="T90" i="3"/>
  <c r="R90" i="3"/>
  <c r="P90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55" i="3"/>
  <c r="J17" i="3"/>
  <c r="J12" i="3"/>
  <c r="J76" i="3"/>
  <c r="E7" i="3"/>
  <c r="E48" i="3" s="1"/>
  <c r="J37" i="2"/>
  <c r="J36" i="2"/>
  <c r="AY55" i="1"/>
  <c r="J35" i="2"/>
  <c r="AX55" i="1" s="1"/>
  <c r="BI812" i="2"/>
  <c r="BH812" i="2"/>
  <c r="BG812" i="2"/>
  <c r="BF812" i="2"/>
  <c r="T812" i="2"/>
  <c r="R812" i="2"/>
  <c r="P812" i="2"/>
  <c r="BI807" i="2"/>
  <c r="BH807" i="2"/>
  <c r="BG807" i="2"/>
  <c r="BF807" i="2"/>
  <c r="T807" i="2"/>
  <c r="R807" i="2"/>
  <c r="P807" i="2"/>
  <c r="BI802" i="2"/>
  <c r="BH802" i="2"/>
  <c r="BG802" i="2"/>
  <c r="BF802" i="2"/>
  <c r="T802" i="2"/>
  <c r="R802" i="2"/>
  <c r="P802" i="2"/>
  <c r="BI798" i="2"/>
  <c r="BH798" i="2"/>
  <c r="BG798" i="2"/>
  <c r="BF798" i="2"/>
  <c r="T798" i="2"/>
  <c r="R798" i="2"/>
  <c r="P798" i="2"/>
  <c r="BI796" i="2"/>
  <c r="BH796" i="2"/>
  <c r="BG796" i="2"/>
  <c r="BF796" i="2"/>
  <c r="T796" i="2"/>
  <c r="R796" i="2"/>
  <c r="P796" i="2"/>
  <c r="BI790" i="2"/>
  <c r="BH790" i="2"/>
  <c r="BG790" i="2"/>
  <c r="BF790" i="2"/>
  <c r="T790" i="2"/>
  <c r="R790" i="2"/>
  <c r="P790" i="2"/>
  <c r="BI787" i="2"/>
  <c r="BH787" i="2"/>
  <c r="BG787" i="2"/>
  <c r="BF787" i="2"/>
  <c r="T787" i="2"/>
  <c r="R787" i="2"/>
  <c r="P787" i="2"/>
  <c r="BI781" i="2"/>
  <c r="BH781" i="2"/>
  <c r="BG781" i="2"/>
  <c r="BF781" i="2"/>
  <c r="T781" i="2"/>
  <c r="R781" i="2"/>
  <c r="P781" i="2"/>
  <c r="BI775" i="2"/>
  <c r="BH775" i="2"/>
  <c r="BG775" i="2"/>
  <c r="BF775" i="2"/>
  <c r="T775" i="2"/>
  <c r="R775" i="2"/>
  <c r="P775" i="2"/>
  <c r="BI766" i="2"/>
  <c r="BH766" i="2"/>
  <c r="BG766" i="2"/>
  <c r="BF766" i="2"/>
  <c r="T766" i="2"/>
  <c r="R766" i="2"/>
  <c r="P766" i="2"/>
  <c r="BI762" i="2"/>
  <c r="BH762" i="2"/>
  <c r="BG762" i="2"/>
  <c r="BF762" i="2"/>
  <c r="T762" i="2"/>
  <c r="R762" i="2"/>
  <c r="P762" i="2"/>
  <c r="BI756" i="2"/>
  <c r="BH756" i="2"/>
  <c r="BG756" i="2"/>
  <c r="BF756" i="2"/>
  <c r="T756" i="2"/>
  <c r="R756" i="2"/>
  <c r="P756" i="2"/>
  <c r="BI752" i="2"/>
  <c r="BH752" i="2"/>
  <c r="BG752" i="2"/>
  <c r="BF752" i="2"/>
  <c r="T752" i="2"/>
  <c r="R752" i="2"/>
  <c r="P752" i="2"/>
  <c r="BI745" i="2"/>
  <c r="BH745" i="2"/>
  <c r="BG745" i="2"/>
  <c r="BF745" i="2"/>
  <c r="T745" i="2"/>
  <c r="R745" i="2"/>
  <c r="P745" i="2"/>
  <c r="BI741" i="2"/>
  <c r="BH741" i="2"/>
  <c r="BG741" i="2"/>
  <c r="BF741" i="2"/>
  <c r="T741" i="2"/>
  <c r="R741" i="2"/>
  <c r="P741" i="2"/>
  <c r="BI736" i="2"/>
  <c r="BH736" i="2"/>
  <c r="BG736" i="2"/>
  <c r="BF736" i="2"/>
  <c r="T736" i="2"/>
  <c r="R736" i="2"/>
  <c r="P736" i="2"/>
  <c r="BI730" i="2"/>
  <c r="BH730" i="2"/>
  <c r="BG730" i="2"/>
  <c r="BF730" i="2"/>
  <c r="T730" i="2"/>
  <c r="R730" i="2"/>
  <c r="P730" i="2"/>
  <c r="BI726" i="2"/>
  <c r="BH726" i="2"/>
  <c r="BG726" i="2"/>
  <c r="BF726" i="2"/>
  <c r="T726" i="2"/>
  <c r="R726" i="2"/>
  <c r="P726" i="2"/>
  <c r="BI722" i="2"/>
  <c r="BH722" i="2"/>
  <c r="BG722" i="2"/>
  <c r="BF722" i="2"/>
  <c r="T722" i="2"/>
  <c r="R722" i="2"/>
  <c r="P722" i="2"/>
  <c r="BI718" i="2"/>
  <c r="BH718" i="2"/>
  <c r="BG718" i="2"/>
  <c r="BF718" i="2"/>
  <c r="T718" i="2"/>
  <c r="R718" i="2"/>
  <c r="P718" i="2"/>
  <c r="BI714" i="2"/>
  <c r="BH714" i="2"/>
  <c r="BG714" i="2"/>
  <c r="BF714" i="2"/>
  <c r="T714" i="2"/>
  <c r="R714" i="2"/>
  <c r="P714" i="2"/>
  <c r="BI710" i="2"/>
  <c r="BH710" i="2"/>
  <c r="BG710" i="2"/>
  <c r="BF710" i="2"/>
  <c r="T710" i="2"/>
  <c r="R710" i="2"/>
  <c r="P710" i="2"/>
  <c r="BI705" i="2"/>
  <c r="BH705" i="2"/>
  <c r="BG705" i="2"/>
  <c r="BF705" i="2"/>
  <c r="T705" i="2"/>
  <c r="R705" i="2"/>
  <c r="P705" i="2"/>
  <c r="BI700" i="2"/>
  <c r="BH700" i="2"/>
  <c r="BG700" i="2"/>
  <c r="BF700" i="2"/>
  <c r="T700" i="2"/>
  <c r="R700" i="2"/>
  <c r="P700" i="2"/>
  <c r="BI696" i="2"/>
  <c r="BH696" i="2"/>
  <c r="BG696" i="2"/>
  <c r="BF696" i="2"/>
  <c r="T696" i="2"/>
  <c r="R696" i="2"/>
  <c r="P696" i="2"/>
  <c r="BI691" i="2"/>
  <c r="BH691" i="2"/>
  <c r="BG691" i="2"/>
  <c r="BF691" i="2"/>
  <c r="T691" i="2"/>
  <c r="R691" i="2"/>
  <c r="P691" i="2"/>
  <c r="BI687" i="2"/>
  <c r="BH687" i="2"/>
  <c r="BG687" i="2"/>
  <c r="BF687" i="2"/>
  <c r="T687" i="2"/>
  <c r="R687" i="2"/>
  <c r="P687" i="2"/>
  <c r="BI683" i="2"/>
  <c r="BH683" i="2"/>
  <c r="BG683" i="2"/>
  <c r="BF683" i="2"/>
  <c r="T683" i="2"/>
  <c r="R683" i="2"/>
  <c r="P683" i="2"/>
  <c r="BI678" i="2"/>
  <c r="BH678" i="2"/>
  <c r="BG678" i="2"/>
  <c r="BF678" i="2"/>
  <c r="T678" i="2"/>
  <c r="R678" i="2"/>
  <c r="P678" i="2"/>
  <c r="BI673" i="2"/>
  <c r="BH673" i="2"/>
  <c r="BG673" i="2"/>
  <c r="BF673" i="2"/>
  <c r="T673" i="2"/>
  <c r="R673" i="2"/>
  <c r="P673" i="2"/>
  <c r="BI668" i="2"/>
  <c r="BH668" i="2"/>
  <c r="BG668" i="2"/>
  <c r="BF668" i="2"/>
  <c r="T668" i="2"/>
  <c r="R668" i="2"/>
  <c r="P668" i="2"/>
  <c r="BI663" i="2"/>
  <c r="BH663" i="2"/>
  <c r="BG663" i="2"/>
  <c r="BF663" i="2"/>
  <c r="T663" i="2"/>
  <c r="R663" i="2"/>
  <c r="P663" i="2"/>
  <c r="BI658" i="2"/>
  <c r="BH658" i="2"/>
  <c r="BG658" i="2"/>
  <c r="BF658" i="2"/>
  <c r="T658" i="2"/>
  <c r="R658" i="2"/>
  <c r="P658" i="2"/>
  <c r="BI647" i="2"/>
  <c r="BH647" i="2"/>
  <c r="BG647" i="2"/>
  <c r="BF647" i="2"/>
  <c r="T647" i="2"/>
  <c r="R647" i="2"/>
  <c r="P647" i="2"/>
  <c r="BI643" i="2"/>
  <c r="BH643" i="2"/>
  <c r="BG643" i="2"/>
  <c r="BF643" i="2"/>
  <c r="T643" i="2"/>
  <c r="R643" i="2"/>
  <c r="P643" i="2"/>
  <c r="BI638" i="2"/>
  <c r="BH638" i="2"/>
  <c r="BG638" i="2"/>
  <c r="BF638" i="2"/>
  <c r="T638" i="2"/>
  <c r="R638" i="2"/>
  <c r="P638" i="2"/>
  <c r="BI634" i="2"/>
  <c r="BH634" i="2"/>
  <c r="BG634" i="2"/>
  <c r="BF634" i="2"/>
  <c r="T634" i="2"/>
  <c r="R634" i="2"/>
  <c r="P634" i="2"/>
  <c r="BI630" i="2"/>
  <c r="BH630" i="2"/>
  <c r="BG630" i="2"/>
  <c r="BF630" i="2"/>
  <c r="T630" i="2"/>
  <c r="R630" i="2"/>
  <c r="P630" i="2"/>
  <c r="BI623" i="2"/>
  <c r="BH623" i="2"/>
  <c r="BG623" i="2"/>
  <c r="BF623" i="2"/>
  <c r="T623" i="2"/>
  <c r="R623" i="2"/>
  <c r="P623" i="2"/>
  <c r="BI602" i="2"/>
  <c r="BH602" i="2"/>
  <c r="BG602" i="2"/>
  <c r="BF602" i="2"/>
  <c r="T602" i="2"/>
  <c r="R602" i="2"/>
  <c r="P602" i="2"/>
  <c r="BI598" i="2"/>
  <c r="BH598" i="2"/>
  <c r="BG598" i="2"/>
  <c r="BF598" i="2"/>
  <c r="T598" i="2"/>
  <c r="R598" i="2"/>
  <c r="P598" i="2"/>
  <c r="BI594" i="2"/>
  <c r="BH594" i="2"/>
  <c r="BG594" i="2"/>
  <c r="BF594" i="2"/>
  <c r="T594" i="2"/>
  <c r="R594" i="2"/>
  <c r="P594" i="2"/>
  <c r="BI582" i="2"/>
  <c r="BH582" i="2"/>
  <c r="BG582" i="2"/>
  <c r="BF582" i="2"/>
  <c r="T582" i="2"/>
  <c r="R582" i="2"/>
  <c r="P582" i="2"/>
  <c r="BI578" i="2"/>
  <c r="BH578" i="2"/>
  <c r="BG578" i="2"/>
  <c r="BF578" i="2"/>
  <c r="T578" i="2"/>
  <c r="R578" i="2"/>
  <c r="P578" i="2"/>
  <c r="BI574" i="2"/>
  <c r="BH574" i="2"/>
  <c r="BG574" i="2"/>
  <c r="BF574" i="2"/>
  <c r="T574" i="2"/>
  <c r="R574" i="2"/>
  <c r="P574" i="2"/>
  <c r="BI570" i="2"/>
  <c r="BH570" i="2"/>
  <c r="BG570" i="2"/>
  <c r="BF570" i="2"/>
  <c r="T570" i="2"/>
  <c r="R570" i="2"/>
  <c r="P570" i="2"/>
  <c r="BI567" i="2"/>
  <c r="BH567" i="2"/>
  <c r="BG567" i="2"/>
  <c r="BF567" i="2"/>
  <c r="T567" i="2"/>
  <c r="R567" i="2"/>
  <c r="P567" i="2"/>
  <c r="BI564" i="2"/>
  <c r="BH564" i="2"/>
  <c r="BG564" i="2"/>
  <c r="BF564" i="2"/>
  <c r="T564" i="2"/>
  <c r="R564" i="2"/>
  <c r="P564" i="2"/>
  <c r="BI561" i="2"/>
  <c r="BH561" i="2"/>
  <c r="BG561" i="2"/>
  <c r="BF561" i="2"/>
  <c r="T561" i="2"/>
  <c r="R561" i="2"/>
  <c r="P561" i="2"/>
  <c r="BI553" i="2"/>
  <c r="BH553" i="2"/>
  <c r="BG553" i="2"/>
  <c r="BF553" i="2"/>
  <c r="T553" i="2"/>
  <c r="R553" i="2"/>
  <c r="P553" i="2"/>
  <c r="BI550" i="2"/>
  <c r="BH550" i="2"/>
  <c r="BG550" i="2"/>
  <c r="BF550" i="2"/>
  <c r="T550" i="2"/>
  <c r="R550" i="2"/>
  <c r="P550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36" i="2"/>
  <c r="BH536" i="2"/>
  <c r="BG536" i="2"/>
  <c r="BF536" i="2"/>
  <c r="T536" i="2"/>
  <c r="R536" i="2"/>
  <c r="P536" i="2"/>
  <c r="BI531" i="2"/>
  <c r="BH531" i="2"/>
  <c r="BG531" i="2"/>
  <c r="BF531" i="2"/>
  <c r="T531" i="2"/>
  <c r="R531" i="2"/>
  <c r="P531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3" i="2"/>
  <c r="BH493" i="2"/>
  <c r="BG493" i="2"/>
  <c r="BF493" i="2"/>
  <c r="T493" i="2"/>
  <c r="R493" i="2"/>
  <c r="P493" i="2"/>
  <c r="BI488" i="2"/>
  <c r="BH488" i="2"/>
  <c r="BG488" i="2"/>
  <c r="BF488" i="2"/>
  <c r="T488" i="2"/>
  <c r="R488" i="2"/>
  <c r="P488" i="2"/>
  <c r="BI483" i="2"/>
  <c r="BH483" i="2"/>
  <c r="BG483" i="2"/>
  <c r="BF483" i="2"/>
  <c r="T483" i="2"/>
  <c r="R483" i="2"/>
  <c r="P483" i="2"/>
  <c r="BI476" i="2"/>
  <c r="BH476" i="2"/>
  <c r="BG476" i="2"/>
  <c r="BF476" i="2"/>
  <c r="T476" i="2"/>
  <c r="R476" i="2"/>
  <c r="P476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3" i="2"/>
  <c r="BH443" i="2"/>
  <c r="BG443" i="2"/>
  <c r="BF443" i="2"/>
  <c r="T443" i="2"/>
  <c r="R443" i="2"/>
  <c r="P443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R426" i="2"/>
  <c r="P426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397" i="2"/>
  <c r="BH397" i="2"/>
  <c r="BG397" i="2"/>
  <c r="BF397" i="2"/>
  <c r="T397" i="2"/>
  <c r="R397" i="2"/>
  <c r="P397" i="2"/>
  <c r="BI394" i="2"/>
  <c r="BH394" i="2"/>
  <c r="BG394" i="2"/>
  <c r="BF394" i="2"/>
  <c r="T394" i="2"/>
  <c r="R394" i="2"/>
  <c r="P394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0" i="2"/>
  <c r="BH380" i="2"/>
  <c r="BG380" i="2"/>
  <c r="BF380" i="2"/>
  <c r="T380" i="2"/>
  <c r="R380" i="2"/>
  <c r="P380" i="2"/>
  <c r="BI372" i="2"/>
  <c r="BH372" i="2"/>
  <c r="BG372" i="2"/>
  <c r="BF372" i="2"/>
  <c r="T372" i="2"/>
  <c r="R372" i="2"/>
  <c r="P372" i="2"/>
  <c r="BI364" i="2"/>
  <c r="BH364" i="2"/>
  <c r="BG364" i="2"/>
  <c r="BF364" i="2"/>
  <c r="T364" i="2"/>
  <c r="R364" i="2"/>
  <c r="P364" i="2"/>
  <c r="BI356" i="2"/>
  <c r="BH356" i="2"/>
  <c r="BG356" i="2"/>
  <c r="BF356" i="2"/>
  <c r="T356" i="2"/>
  <c r="R356" i="2"/>
  <c r="P356" i="2"/>
  <c r="BI348" i="2"/>
  <c r="BH348" i="2"/>
  <c r="BG348" i="2"/>
  <c r="BF348" i="2"/>
  <c r="T348" i="2"/>
  <c r="R348" i="2"/>
  <c r="P348" i="2"/>
  <c r="BI342" i="2"/>
  <c r="BH342" i="2"/>
  <c r="BG342" i="2"/>
  <c r="BF342" i="2"/>
  <c r="T342" i="2"/>
  <c r="R342" i="2"/>
  <c r="P342" i="2"/>
  <c r="BI335" i="2"/>
  <c r="BH335" i="2"/>
  <c r="BG335" i="2"/>
  <c r="BF335" i="2"/>
  <c r="T335" i="2"/>
  <c r="R335" i="2"/>
  <c r="P335" i="2"/>
  <c r="BI326" i="2"/>
  <c r="BH326" i="2"/>
  <c r="BG326" i="2"/>
  <c r="BF326" i="2"/>
  <c r="T326" i="2"/>
  <c r="R326" i="2"/>
  <c r="P326" i="2"/>
  <c r="BI320" i="2"/>
  <c r="BH320" i="2"/>
  <c r="BG320" i="2"/>
  <c r="BF320" i="2"/>
  <c r="T320" i="2"/>
  <c r="R320" i="2"/>
  <c r="P320" i="2"/>
  <c r="BI313" i="2"/>
  <c r="BH313" i="2"/>
  <c r="BG313" i="2"/>
  <c r="BF313" i="2"/>
  <c r="T313" i="2"/>
  <c r="R313" i="2"/>
  <c r="P313" i="2"/>
  <c r="BI306" i="2"/>
  <c r="BH306" i="2"/>
  <c r="BG306" i="2"/>
  <c r="BF306" i="2"/>
  <c r="T306" i="2"/>
  <c r="R306" i="2"/>
  <c r="P306" i="2"/>
  <c r="BI295" i="2"/>
  <c r="BH295" i="2"/>
  <c r="BG295" i="2"/>
  <c r="BF295" i="2"/>
  <c r="T295" i="2"/>
  <c r="R295" i="2"/>
  <c r="P295" i="2"/>
  <c r="BI289" i="2"/>
  <c r="BH289" i="2"/>
  <c r="BG289" i="2"/>
  <c r="BF289" i="2"/>
  <c r="T289" i="2"/>
  <c r="R289" i="2"/>
  <c r="P289" i="2"/>
  <c r="BI282" i="2"/>
  <c r="BH282" i="2"/>
  <c r="BG282" i="2"/>
  <c r="BF282" i="2"/>
  <c r="T282" i="2"/>
  <c r="T281" i="2"/>
  <c r="R282" i="2"/>
  <c r="R281" i="2"/>
  <c r="P282" i="2"/>
  <c r="P281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39" i="2"/>
  <c r="BH239" i="2"/>
  <c r="BG239" i="2"/>
  <c r="BF239" i="2"/>
  <c r="T239" i="2"/>
  <c r="R239" i="2"/>
  <c r="P239" i="2"/>
  <c r="BI229" i="2"/>
  <c r="BH229" i="2"/>
  <c r="BG229" i="2"/>
  <c r="BF229" i="2"/>
  <c r="T229" i="2"/>
  <c r="R229" i="2"/>
  <c r="P229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4" i="2"/>
  <c r="BH174" i="2"/>
  <c r="BG174" i="2"/>
  <c r="BF174" i="2"/>
  <c r="T174" i="2"/>
  <c r="R174" i="2"/>
  <c r="P174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BI128" i="2"/>
  <c r="BH128" i="2"/>
  <c r="BG128" i="2"/>
  <c r="BF128" i="2"/>
  <c r="T128" i="2"/>
  <c r="R128" i="2"/>
  <c r="P128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2" i="2"/>
  <c r="BH102" i="2"/>
  <c r="BG102" i="2"/>
  <c r="BF102" i="2"/>
  <c r="T102" i="2"/>
  <c r="R102" i="2"/>
  <c r="P102" i="2"/>
  <c r="BI97" i="2"/>
  <c r="BH97" i="2"/>
  <c r="BG97" i="2"/>
  <c r="BF97" i="2"/>
  <c r="T97" i="2"/>
  <c r="R97" i="2"/>
  <c r="P97" i="2"/>
  <c r="BI92" i="2"/>
  <c r="BH92" i="2"/>
  <c r="BG92" i="2"/>
  <c r="BF92" i="2"/>
  <c r="T92" i="2"/>
  <c r="R92" i="2"/>
  <c r="P92" i="2"/>
  <c r="J86" i="2"/>
  <c r="J85" i="2"/>
  <c r="F85" i="2"/>
  <c r="F83" i="2"/>
  <c r="E81" i="2"/>
  <c r="J55" i="2"/>
  <c r="J54" i="2"/>
  <c r="F54" i="2"/>
  <c r="F52" i="2"/>
  <c r="E50" i="2"/>
  <c r="J18" i="2"/>
  <c r="E18" i="2"/>
  <c r="F55" i="2"/>
  <c r="J17" i="2"/>
  <c r="J12" i="2"/>
  <c r="J52" i="2"/>
  <c r="E7" i="2"/>
  <c r="E79" i="2"/>
  <c r="L50" i="1"/>
  <c r="AM50" i="1"/>
  <c r="AM49" i="1"/>
  <c r="L49" i="1"/>
  <c r="AM47" i="1"/>
  <c r="L47" i="1"/>
  <c r="L45" i="1"/>
  <c r="L44" i="1"/>
  <c r="BK470" i="2"/>
  <c r="BK342" i="2"/>
  <c r="BK174" i="2"/>
  <c r="BK119" i="3"/>
  <c r="J736" i="2"/>
  <c r="J211" i="2"/>
  <c r="J119" i="3"/>
  <c r="J634" i="2"/>
  <c r="J802" i="2"/>
  <c r="BK578" i="2"/>
  <c r="J718" i="2"/>
  <c r="J787" i="2"/>
  <c r="J430" i="2"/>
  <c r="J630" i="2"/>
  <c r="BK103" i="3"/>
  <c r="BK111" i="2"/>
  <c r="J457" i="2"/>
  <c r="BK736" i="2"/>
  <c r="BK160" i="2"/>
  <c r="BK500" i="2"/>
  <c r="BK574" i="2"/>
  <c r="BK121" i="2"/>
  <c r="BK204" i="2"/>
  <c r="J553" i="2"/>
  <c r="BK531" i="2"/>
  <c r="J503" i="2"/>
  <c r="J320" i="2"/>
  <c r="J90" i="4"/>
  <c r="BK647" i="2"/>
  <c r="J578" i="2"/>
  <c r="BK483" i="2"/>
  <c r="J512" i="2"/>
  <c r="J261" i="2"/>
  <c r="J756" i="2"/>
  <c r="BK320" i="2"/>
  <c r="J470" i="2"/>
  <c r="BK364" i="2"/>
  <c r="BK219" i="2"/>
  <c r="BK282" i="2"/>
  <c r="BK561" i="2"/>
  <c r="BK138" i="2"/>
  <c r="BK499" i="2"/>
  <c r="J449" i="2"/>
  <c r="J110" i="4"/>
  <c r="J647" i="2"/>
  <c r="J663" i="2"/>
  <c r="J730" i="2"/>
  <c r="BK115" i="3"/>
  <c r="BK787" i="2"/>
  <c r="J99" i="4"/>
  <c r="J204" i="2"/>
  <c r="BK189" i="2"/>
  <c r="BK90" i="4"/>
  <c r="BK658" i="2"/>
  <c r="J598" i="2"/>
  <c r="J561" i="2"/>
  <c r="BK802" i="2"/>
  <c r="J500" i="2"/>
  <c r="BK388" i="2"/>
  <c r="J510" i="2"/>
  <c r="BK638" i="2"/>
  <c r="J103" i="3"/>
  <c r="J342" i="2"/>
  <c r="J229" i="2"/>
  <c r="J154" i="2"/>
  <c r="BK766" i="2"/>
  <c r="J547" i="2"/>
  <c r="BK112" i="4"/>
  <c r="J397" i="2"/>
  <c r="J807" i="2"/>
  <c r="BK87" i="4"/>
  <c r="J289" i="2"/>
  <c r="J499" i="2"/>
  <c r="BK762" i="2"/>
  <c r="BK547" i="2"/>
  <c r="BK673" i="2"/>
  <c r="BK148" i="2"/>
  <c r="BK525" i="2"/>
  <c r="J356" i="2"/>
  <c r="J488" i="2"/>
  <c r="J85" i="3"/>
  <c r="BK436" i="2"/>
  <c r="J160" i="2"/>
  <c r="BK594" i="2"/>
  <c r="J741" i="2"/>
  <c r="J493" i="2"/>
  <c r="J673" i="2"/>
  <c r="BK394" i="2"/>
  <c r="BK426" i="2"/>
  <c r="BK313" i="2"/>
  <c r="J423" i="2"/>
  <c r="BK544" i="2"/>
  <c r="BK570" i="2"/>
  <c r="BK128" i="2"/>
  <c r="BK380" i="2"/>
  <c r="J536" i="2"/>
  <c r="J775" i="2"/>
  <c r="BK181" i="2"/>
  <c r="BK493" i="2"/>
  <c r="BK154" i="2"/>
  <c r="J239" i="2"/>
  <c r="J463" i="2"/>
  <c r="BK306" i="2"/>
  <c r="BK386" i="2"/>
  <c r="J111" i="2"/>
  <c r="BK471" i="2"/>
  <c r="BK790" i="2"/>
  <c r="BK476" i="2"/>
  <c r="BK634" i="2"/>
  <c r="J812" i="2"/>
  <c r="BK211" i="2"/>
  <c r="BK261" i="2"/>
  <c r="J790" i="2"/>
  <c r="J295" i="2"/>
  <c r="BK183" i="2"/>
  <c r="J388" i="2"/>
  <c r="J544" i="2"/>
  <c r="J103" i="4"/>
  <c r="BK430" i="2"/>
  <c r="BK700" i="2"/>
  <c r="BK105" i="4"/>
  <c r="BK526" i="2"/>
  <c r="J133" i="2"/>
  <c r="BK249" i="2"/>
  <c r="J208" i="2"/>
  <c r="BK115" i="4"/>
  <c r="J525" i="2"/>
  <c r="J594" i="2"/>
  <c r="BK510" i="2"/>
  <c r="BK208" i="2"/>
  <c r="J282" i="2"/>
  <c r="BK564" i="2"/>
  <c r="J111" i="3"/>
  <c r="BK488" i="2"/>
  <c r="BK741" i="2"/>
  <c r="J335" i="2"/>
  <c r="BK756" i="2"/>
  <c r="BK95" i="3"/>
  <c r="J348" i="2"/>
  <c r="J189" i="2"/>
  <c r="J687" i="2"/>
  <c r="BK289" i="2"/>
  <c r="J121" i="2"/>
  <c r="BK623" i="2"/>
  <c r="J87" i="4"/>
  <c r="BK678" i="2"/>
  <c r="BK582" i="2"/>
  <c r="J123" i="3"/>
  <c r="J138" i="2"/>
  <c r="J99" i="3"/>
  <c r="BK97" i="2"/>
  <c r="J174" i="2"/>
  <c r="J524" i="2"/>
  <c r="BK687" i="2"/>
  <c r="BK710" i="2"/>
  <c r="BK718" i="2"/>
  <c r="BK335" i="2"/>
  <c r="BK102" i="2"/>
  <c r="J623" i="2"/>
  <c r="J420" i="2"/>
  <c r="J762" i="2"/>
  <c r="J643" i="2"/>
  <c r="BK745" i="2"/>
  <c r="BK550" i="2"/>
  <c r="BK229" i="2"/>
  <c r="J148" i="2"/>
  <c r="BK517" i="2"/>
  <c r="J456" i="2"/>
  <c r="J564" i="2"/>
  <c r="J796" i="2"/>
  <c r="J107" i="3"/>
  <c r="AS54" i="1"/>
  <c r="J726" i="2"/>
  <c r="BK567" i="2"/>
  <c r="BK438" i="2"/>
  <c r="J450" i="2"/>
  <c r="BK501" i="2"/>
  <c r="J668" i="2"/>
  <c r="BK193" i="2"/>
  <c r="BK251" i="2"/>
  <c r="J95" i="3"/>
  <c r="J567" i="2"/>
  <c r="J380" i="2"/>
  <c r="BK326" i="2"/>
  <c r="J483" i="2"/>
  <c r="BK110" i="4"/>
  <c r="J426" i="2"/>
  <c r="BK133" i="2"/>
  <c r="J574" i="2"/>
  <c r="J97" i="2"/>
  <c r="J219" i="2"/>
  <c r="BK101" i="4"/>
  <c r="BK812" i="2"/>
  <c r="BK691" i="2"/>
  <c r="BK663" i="2"/>
  <c r="J386" i="2"/>
  <c r="BK90" i="3"/>
  <c r="J678" i="2"/>
  <c r="BK356" i="2"/>
  <c r="BK123" i="3"/>
  <c r="J438" i="2"/>
  <c r="J193" i="2"/>
  <c r="J128" i="2"/>
  <c r="BK457" i="2"/>
  <c r="BK111" i="3"/>
  <c r="J196" i="2"/>
  <c r="J766" i="2"/>
  <c r="BK524" i="2"/>
  <c r="BK397" i="2"/>
  <c r="J97" i="4"/>
  <c r="J251" i="2"/>
  <c r="BK450" i="2"/>
  <c r="J464" i="2"/>
  <c r="J501" i="2"/>
  <c r="BK196" i="2"/>
  <c r="J144" i="2"/>
  <c r="BK99" i="4"/>
  <c r="J102" i="2"/>
  <c r="J306" i="2"/>
  <c r="BK295" i="2"/>
  <c r="BK423" i="2"/>
  <c r="J115" i="4"/>
  <c r="J221" i="2"/>
  <c r="J582" i="2"/>
  <c r="BK752" i="2"/>
  <c r="BK94" i="4"/>
  <c r="BK144" i="2"/>
  <c r="J517" i="2"/>
  <c r="BK464" i="2"/>
  <c r="J658" i="2"/>
  <c r="J108" i="4"/>
  <c r="J691" i="2"/>
  <c r="J90" i="3"/>
  <c r="J249" i="2"/>
  <c r="J105" i="4"/>
  <c r="J722" i="2"/>
  <c r="BK372" i="2"/>
  <c r="J531" i="2"/>
  <c r="J436" i="2"/>
  <c r="BK683" i="2"/>
  <c r="BK726" i="2"/>
  <c r="J112" i="4"/>
  <c r="BK705" i="2"/>
  <c r="J181" i="2"/>
  <c r="BK512" i="2"/>
  <c r="J326" i="2"/>
  <c r="J101" i="4"/>
  <c r="BK668" i="2"/>
  <c r="J372" i="2"/>
  <c r="J476" i="2"/>
  <c r="J313" i="2"/>
  <c r="BK630" i="2"/>
  <c r="BK420" i="2"/>
  <c r="BK449" i="2"/>
  <c r="BK536" i="2"/>
  <c r="BK781" i="2"/>
  <c r="BK503" i="2"/>
  <c r="BK411" i="2"/>
  <c r="BK775" i="2"/>
  <c r="BK239" i="2"/>
  <c r="J514" i="2"/>
  <c r="J364" i="2"/>
  <c r="BK99" i="3"/>
  <c r="J714" i="2"/>
  <c r="J411" i="2"/>
  <c r="BK807" i="2"/>
  <c r="J550" i="2"/>
  <c r="BK602" i="2"/>
  <c r="J405" i="2"/>
  <c r="J115" i="3"/>
  <c r="BK443" i="2"/>
  <c r="J683" i="2"/>
  <c r="J570" i="2"/>
  <c r="J183" i="2"/>
  <c r="J745" i="2"/>
  <c r="J94" i="4"/>
  <c r="J471" i="2"/>
  <c r="J700" i="2"/>
  <c r="J526" i="2"/>
  <c r="J781" i="2"/>
  <c r="BK108" i="4"/>
  <c r="BK598" i="2"/>
  <c r="J710" i="2"/>
  <c r="BK722" i="2"/>
  <c r="BK97" i="4"/>
  <c r="J705" i="2"/>
  <c r="BK643" i="2"/>
  <c r="BK116" i="2"/>
  <c r="J638" i="2"/>
  <c r="J798" i="2"/>
  <c r="J259" i="2"/>
  <c r="BK796" i="2"/>
  <c r="J92" i="4"/>
  <c r="BK514" i="2"/>
  <c r="BK85" i="3"/>
  <c r="BK405" i="2"/>
  <c r="BK107" i="3"/>
  <c r="J408" i="2"/>
  <c r="BK553" i="2"/>
  <c r="BK103" i="4"/>
  <c r="BK221" i="2"/>
  <c r="BK714" i="2"/>
  <c r="J116" i="2"/>
  <c r="BK798" i="2"/>
  <c r="BK92" i="4"/>
  <c r="BK730" i="2"/>
  <c r="BK456" i="2"/>
  <c r="BK259" i="2"/>
  <c r="BK348" i="2"/>
  <c r="BK92" i="2"/>
  <c r="J443" i="2"/>
  <c r="BK463" i="2"/>
  <c r="BK408" i="2"/>
  <c r="J602" i="2"/>
  <c r="BK696" i="2"/>
  <c r="J696" i="2"/>
  <c r="J92" i="2"/>
  <c r="J394" i="2"/>
  <c r="J752" i="2"/>
  <c r="P502" i="2" l="1"/>
  <c r="R801" i="2"/>
  <c r="R800" i="2" s="1"/>
  <c r="T502" i="2"/>
  <c r="R795" i="2"/>
  <c r="BK288" i="2"/>
  <c r="J288" i="2" s="1"/>
  <c r="J63" i="2" s="1"/>
  <c r="T429" i="2"/>
  <c r="P801" i="2"/>
  <c r="P800" i="2"/>
  <c r="R84" i="3"/>
  <c r="P91" i="2"/>
  <c r="BK429" i="2"/>
  <c r="J429" i="2" s="1"/>
  <c r="J64" i="2" s="1"/>
  <c r="R735" i="2"/>
  <c r="T801" i="2"/>
  <c r="T800" i="2" s="1"/>
  <c r="P94" i="3"/>
  <c r="R502" i="2"/>
  <c r="T84" i="3"/>
  <c r="P86" i="4"/>
  <c r="BK502" i="2"/>
  <c r="J502" i="2"/>
  <c r="J65" i="2"/>
  <c r="T795" i="2"/>
  <c r="BK94" i="3"/>
  <c r="J94" i="3" s="1"/>
  <c r="J62" i="3" s="1"/>
  <c r="P96" i="4"/>
  <c r="T288" i="2"/>
  <c r="P735" i="2"/>
  <c r="P795" i="2"/>
  <c r="BK84" i="3"/>
  <c r="BK83" i="3" s="1"/>
  <c r="J83" i="3" s="1"/>
  <c r="J60" i="3" s="1"/>
  <c r="R96" i="4"/>
  <c r="R288" i="2"/>
  <c r="T735" i="2"/>
  <c r="R94" i="3"/>
  <c r="R86" i="4"/>
  <c r="P107" i="4"/>
  <c r="P288" i="2"/>
  <c r="R429" i="2"/>
  <c r="BK795" i="2"/>
  <c r="J795" i="2"/>
  <c r="J67" i="2" s="1"/>
  <c r="P84" i="3"/>
  <c r="P83" i="3"/>
  <c r="P82" i="3" s="1"/>
  <c r="AU56" i="1" s="1"/>
  <c r="BK96" i="4"/>
  <c r="J96" i="4" s="1"/>
  <c r="J62" i="4" s="1"/>
  <c r="R107" i="4"/>
  <c r="BK91" i="2"/>
  <c r="J91" i="2" s="1"/>
  <c r="J61" i="2" s="1"/>
  <c r="T86" i="4"/>
  <c r="BK107" i="4"/>
  <c r="J107" i="4"/>
  <c r="J63" i="4" s="1"/>
  <c r="R91" i="2"/>
  <c r="R90" i="2" s="1"/>
  <c r="P429" i="2"/>
  <c r="BK735" i="2"/>
  <c r="J735" i="2"/>
  <c r="J66" i="2" s="1"/>
  <c r="BK801" i="2"/>
  <c r="BK800" i="2" s="1"/>
  <c r="J800" i="2" s="1"/>
  <c r="J68" i="2" s="1"/>
  <c r="T94" i="3"/>
  <c r="BK86" i="4"/>
  <c r="J86" i="4" s="1"/>
  <c r="J61" i="4" s="1"/>
  <c r="T96" i="4"/>
  <c r="T107" i="4"/>
  <c r="T91" i="2"/>
  <c r="T90" i="2" s="1"/>
  <c r="BK114" i="4"/>
  <c r="J114" i="4"/>
  <c r="J64" i="4"/>
  <c r="BK281" i="2"/>
  <c r="J281" i="2"/>
  <c r="J62" i="2" s="1"/>
  <c r="E74" i="4"/>
  <c r="BE103" i="4"/>
  <c r="BE110" i="4"/>
  <c r="BE97" i="4"/>
  <c r="BE105" i="4"/>
  <c r="BE115" i="4"/>
  <c r="F55" i="4"/>
  <c r="BE92" i="4"/>
  <c r="BE101" i="4"/>
  <c r="BE108" i="4"/>
  <c r="BE94" i="4"/>
  <c r="BE90" i="4"/>
  <c r="BE112" i="4"/>
  <c r="J52" i="4"/>
  <c r="BE87" i="4"/>
  <c r="BE99" i="4"/>
  <c r="E72" i="3"/>
  <c r="F79" i="3"/>
  <c r="BE95" i="3"/>
  <c r="BE111" i="3"/>
  <c r="BE90" i="3"/>
  <c r="BE99" i="3"/>
  <c r="BE85" i="3"/>
  <c r="BE123" i="3"/>
  <c r="BE119" i="3"/>
  <c r="J52" i="3"/>
  <c r="J801" i="2"/>
  <c r="J69" i="2" s="1"/>
  <c r="BE115" i="3"/>
  <c r="BE107" i="3"/>
  <c r="BE103" i="3"/>
  <c r="BE219" i="2"/>
  <c r="BE251" i="2"/>
  <c r="BE405" i="2"/>
  <c r="BE420" i="2"/>
  <c r="BE457" i="2"/>
  <c r="BE483" i="2"/>
  <c r="J83" i="2"/>
  <c r="BE121" i="2"/>
  <c r="BE193" i="2"/>
  <c r="BE204" i="2"/>
  <c r="BE211" i="2"/>
  <c r="BE386" i="2"/>
  <c r="BE430" i="2"/>
  <c r="BE499" i="2"/>
  <c r="BE510" i="2"/>
  <c r="BE570" i="2"/>
  <c r="E48" i="2"/>
  <c r="BE128" i="2"/>
  <c r="BE144" i="2"/>
  <c r="BE229" i="2"/>
  <c r="BE259" i="2"/>
  <c r="BE282" i="2"/>
  <c r="BE306" i="2"/>
  <c r="BE326" i="2"/>
  <c r="BE394" i="2"/>
  <c r="BE411" i="2"/>
  <c r="BE450" i="2"/>
  <c r="BE578" i="2"/>
  <c r="BE643" i="2"/>
  <c r="BE668" i="2"/>
  <c r="BE111" i="2"/>
  <c r="BE138" i="2"/>
  <c r="BE148" i="2"/>
  <c r="BE196" i="2"/>
  <c r="BE289" i="2"/>
  <c r="BE463" i="2"/>
  <c r="BE501" i="2"/>
  <c r="BE512" i="2"/>
  <c r="BE524" i="2"/>
  <c r="BE526" i="2"/>
  <c r="BE564" i="2"/>
  <c r="BE678" i="2"/>
  <c r="BE687" i="2"/>
  <c r="BE705" i="2"/>
  <c r="BE736" i="2"/>
  <c r="BE741" i="2"/>
  <c r="BE745" i="2"/>
  <c r="BE752" i="2"/>
  <c r="BE787" i="2"/>
  <c r="BE790" i="2"/>
  <c r="BE798" i="2"/>
  <c r="F86" i="2"/>
  <c r="BE320" i="2"/>
  <c r="BE335" i="2"/>
  <c r="BE436" i="2"/>
  <c r="BE500" i="2"/>
  <c r="BE503" i="2"/>
  <c r="BE536" i="2"/>
  <c r="BE567" i="2"/>
  <c r="BE594" i="2"/>
  <c r="BE634" i="2"/>
  <c r="BE756" i="2"/>
  <c r="BE762" i="2"/>
  <c r="BE766" i="2"/>
  <c r="BE775" i="2"/>
  <c r="BE781" i="2"/>
  <c r="BE796" i="2"/>
  <c r="BE802" i="2"/>
  <c r="BE807" i="2"/>
  <c r="BE812" i="2"/>
  <c r="BE154" i="2"/>
  <c r="BE239" i="2"/>
  <c r="BE261" i="2"/>
  <c r="BE348" i="2"/>
  <c r="BE553" i="2"/>
  <c r="BE598" i="2"/>
  <c r="BE700" i="2"/>
  <c r="BE710" i="2"/>
  <c r="BE714" i="2"/>
  <c r="BE718" i="2"/>
  <c r="BE730" i="2"/>
  <c r="BE102" i="2"/>
  <c r="BE174" i="2"/>
  <c r="BE313" i="2"/>
  <c r="BE356" i="2"/>
  <c r="BE423" i="2"/>
  <c r="BE443" i="2"/>
  <c r="BE470" i="2"/>
  <c r="BE517" i="2"/>
  <c r="BE582" i="2"/>
  <c r="BE602" i="2"/>
  <c r="BE722" i="2"/>
  <c r="BE380" i="2"/>
  <c r="BE397" i="2"/>
  <c r="BE464" i="2"/>
  <c r="BE471" i="2"/>
  <c r="BE488" i="2"/>
  <c r="BE623" i="2"/>
  <c r="BE638" i="2"/>
  <c r="BE647" i="2"/>
  <c r="BE663" i="2"/>
  <c r="BE696" i="2"/>
  <c r="BE92" i="2"/>
  <c r="BE97" i="2"/>
  <c r="BE189" i="2"/>
  <c r="BE208" i="2"/>
  <c r="BE364" i="2"/>
  <c r="BE408" i="2"/>
  <c r="BE438" i="2"/>
  <c r="BE449" i="2"/>
  <c r="BE493" i="2"/>
  <c r="BE550" i="2"/>
  <c r="BE673" i="2"/>
  <c r="BE691" i="2"/>
  <c r="BE726" i="2"/>
  <c r="BE116" i="2"/>
  <c r="BE183" i="2"/>
  <c r="BE221" i="2"/>
  <c r="BE388" i="2"/>
  <c r="BE426" i="2"/>
  <c r="BE456" i="2"/>
  <c r="BE531" i="2"/>
  <c r="BE547" i="2"/>
  <c r="BE561" i="2"/>
  <c r="BE574" i="2"/>
  <c r="BE133" i="2"/>
  <c r="BE160" i="2"/>
  <c r="BE181" i="2"/>
  <c r="BE249" i="2"/>
  <c r="BE295" i="2"/>
  <c r="BE342" i="2"/>
  <c r="BE372" i="2"/>
  <c r="BE476" i="2"/>
  <c r="BE514" i="2"/>
  <c r="BE525" i="2"/>
  <c r="BE544" i="2"/>
  <c r="BE630" i="2"/>
  <c r="BE658" i="2"/>
  <c r="BE683" i="2"/>
  <c r="F35" i="3"/>
  <c r="BB56" i="1" s="1"/>
  <c r="F37" i="3"/>
  <c r="BD56" i="1"/>
  <c r="F37" i="4"/>
  <c r="BD57" i="1"/>
  <c r="F37" i="2"/>
  <c r="BD55" i="1" s="1"/>
  <c r="F36" i="4"/>
  <c r="BC57" i="1"/>
  <c r="F36" i="2"/>
  <c r="BC55" i="1" s="1"/>
  <c r="J34" i="2"/>
  <c r="AW55" i="1" s="1"/>
  <c r="F34" i="4"/>
  <c r="BA57" i="1"/>
  <c r="J34" i="3"/>
  <c r="AW56" i="1"/>
  <c r="J34" i="4"/>
  <c r="AW57" i="1" s="1"/>
  <c r="F35" i="2"/>
  <c r="BB55" i="1" s="1"/>
  <c r="F34" i="2"/>
  <c r="BA55" i="1" s="1"/>
  <c r="F35" i="4"/>
  <c r="BB57" i="1" s="1"/>
  <c r="F36" i="3"/>
  <c r="BC56" i="1"/>
  <c r="F34" i="3"/>
  <c r="BA56" i="1"/>
  <c r="R89" i="2" l="1"/>
  <c r="T89" i="2"/>
  <c r="J84" i="3"/>
  <c r="J61" i="3" s="1"/>
  <c r="T85" i="4"/>
  <c r="T84" i="4"/>
  <c r="R85" i="4"/>
  <c r="R84" i="4"/>
  <c r="P85" i="4"/>
  <c r="P84" i="4"/>
  <c r="AU57" i="1" s="1"/>
  <c r="T83" i="3"/>
  <c r="T82" i="3" s="1"/>
  <c r="P90" i="2"/>
  <c r="P89" i="2"/>
  <c r="AU55" i="1"/>
  <c r="R83" i="3"/>
  <c r="R82" i="3"/>
  <c r="BK90" i="2"/>
  <c r="J90" i="2"/>
  <c r="J60" i="2"/>
  <c r="BK85" i="4"/>
  <c r="BK84" i="4" s="1"/>
  <c r="J84" i="4" s="1"/>
  <c r="J59" i="4" s="1"/>
  <c r="BK82" i="3"/>
  <c r="J82" i="3"/>
  <c r="J33" i="3"/>
  <c r="AV56" i="1"/>
  <c r="AT56" i="1"/>
  <c r="F33" i="4"/>
  <c r="AZ57" i="1"/>
  <c r="F33" i="2"/>
  <c r="AZ55" i="1"/>
  <c r="F33" i="3"/>
  <c r="AZ56" i="1"/>
  <c r="BC54" i="1"/>
  <c r="AY54" i="1"/>
  <c r="BB54" i="1"/>
  <c r="AX54" i="1"/>
  <c r="J30" i="3"/>
  <c r="AG56" i="1"/>
  <c r="BA54" i="1"/>
  <c r="W30" i="1"/>
  <c r="BD54" i="1"/>
  <c r="W33" i="1"/>
  <c r="J33" i="2"/>
  <c r="AV55" i="1"/>
  <c r="AT55" i="1" s="1"/>
  <c r="J33" i="4"/>
  <c r="AV57" i="1"/>
  <c r="AT57" i="1"/>
  <c r="BK89" i="2" l="1"/>
  <c r="J89" i="2"/>
  <c r="J59" i="2"/>
  <c r="J85" i="4"/>
  <c r="J60" i="4"/>
  <c r="AN56" i="1"/>
  <c r="J59" i="3"/>
  <c r="J39" i="3"/>
  <c r="J30" i="2"/>
  <c r="AG55" i="1"/>
  <c r="AU54" i="1"/>
  <c r="J30" i="4"/>
  <c r="AG57" i="1" s="1"/>
  <c r="W31" i="1"/>
  <c r="W32" i="1"/>
  <c r="AW54" i="1"/>
  <c r="AK30" i="1" s="1"/>
  <c r="AZ54" i="1"/>
  <c r="W29" i="1"/>
  <c r="J39" i="4" l="1"/>
  <c r="J39" i="2"/>
  <c r="AN55" i="1"/>
  <c r="AN57" i="1"/>
  <c r="AG54" i="1"/>
  <c r="AK26" i="1" s="1"/>
  <c r="AK35" i="1" s="1"/>
  <c r="AV54" i="1"/>
  <c r="AK29" i="1" s="1"/>
  <c r="AT54" i="1" l="1"/>
  <c r="AN54" i="1" s="1"/>
</calcChain>
</file>

<file path=xl/sharedStrings.xml><?xml version="1.0" encoding="utf-8"?>
<sst xmlns="http://schemas.openxmlformats.org/spreadsheetml/2006/main" count="9118" uniqueCount="1384">
  <si>
    <t>Export Komplet</t>
  </si>
  <si>
    <t>VZ</t>
  </si>
  <si>
    <t>2.0</t>
  </si>
  <si>
    <t>ZAMOK</t>
  </si>
  <si>
    <t>False</t>
  </si>
  <si>
    <t>{1438cfa4-9bb1-49e3-beb7-c6dd1f6b1d66}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</si>
  <si>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</si>
  <si>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</si>
  <si>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</si>
  <si>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</si>
  <si>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</si>
  <si>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</si>
  <si>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</si>
  <si>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</si>
  <si>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R21-021_II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</si>
  <si>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</si>
  <si>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</si>
  <si>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Město Dobříš - rekonstrukce ul. U Pivovaru a ul.Part. Svobody - cyklo - 2. ETAPA VÝSTAVBY</t>
  </si>
  <si>
    <t>KSO:</t>
  </si>
  <si>
    <t>822 59 36</t>
  </si>
  <si>
    <t>CC-CZ:</t>
  </si>
  <si>
    <t>21122</t>
  </si>
  <si>
    <t>Místo:</t>
  </si>
  <si>
    <t>k.ú. Dobříš [627968]</t>
  </si>
  <si>
    <t>Datum:</t>
  </si>
  <si>
    <t>13. 6. 2024</t>
  </si>
  <si>
    <t>CZ-CPV:</t>
  </si>
  <si>
    <t>45000000-7</t>
  </si>
  <si>
    <t>CZ-CPA:</t>
  </si>
  <si>
    <t>42.11.10</t>
  </si>
  <si>
    <t>Zadavatel:</t>
  </si>
  <si>
    <t>IČ:</t>
  </si>
  <si>
    <t>00242098</t>
  </si>
  <si>
    <t>Město Dobříš, Mírové nám. 119, 263 01 Dobříš</t>
  </si>
  <si>
    <t>DIČ:</t>
  </si>
  <si>
    <t>CZ00242098</t>
  </si>
  <si>
    <t>Uchazeč:</t>
  </si>
  <si>
    <t>Vyplň údaj</t>
  </si>
  <si>
    <t>Projektant:</t>
  </si>
  <si>
    <t>01443780</t>
  </si>
  <si>
    <t>DOPAS s.r.o., Kubelíkova 1224/42, Praha 3 - Žižkov</t>
  </si>
  <si>
    <t>CZ01443780</t>
  </si>
  <si>
    <t>True</t>
  </si>
  <si>
    <t>Zpracovatel:</t>
  </si>
  <si>
    <t/>
  </si>
  <si>
    <t>L. Štuller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</si>
  <si>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</si>
  <si>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</si>
  <si>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</si>
  <si>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</si>
  <si>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</si>
  <si>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</si>
  <si>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</si>
  <si>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</si>
  <si>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</si>
  <si>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</si>
  <si>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</si>
  <si>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</si>
  <si>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</si>
  <si>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</si>
  <si>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</si>
  <si>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</si>
  <si>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</si>
  <si>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</si>
  <si>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</si>
  <si>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</si>
  <si>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</si>
  <si>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</si>
  <si>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</si>
  <si>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</si>
  <si>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</si>
  <si>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</si>
  <si>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</si>
  <si>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</si>
  <si>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</si>
  <si>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</si>
  <si>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</si>
  <si>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</si>
  <si>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</si>
  <si>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</si>
  <si>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</si>
  <si>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</si>
  <si>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</si>
  <si>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</si>
  <si>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</si>
  <si>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</si>
  <si>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</si>
  <si>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</si>
  <si>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Komunikace a zpevněné plochy</t>
  </si>
  <si>
    <t>STA</t>
  </si>
  <si>
    <t>1</t>
  </si>
  <si>
    <t>{a57673a5-5964-4b0a-bb63-08a7a9213175}</t>
  </si>
  <si>
    <t>2</t>
  </si>
  <si>
    <t>SO 900</t>
  </si>
  <si>
    <t>Návrh DIO</t>
  </si>
  <si>
    <t>{cd2efced-4ef1-4537-927d-258bfe18a062}</t>
  </si>
  <si>
    <t>VON</t>
  </si>
  <si>
    <t>Vedlejší a ostatní náklady</t>
  </si>
  <si>
    <t>{d675ae4a-c58c-48da-9975-8bd2d5778ca7}</t>
  </si>
  <si>
    <t>K</t>
  </si>
  <si>
    <t>Kačírek</t>
  </si>
  <si>
    <t>m2</t>
  </si>
  <si>
    <t>11,55</t>
  </si>
  <si>
    <t>3</t>
  </si>
  <si>
    <t>O_P_10</t>
  </si>
  <si>
    <t>Obruba betonová parková š. 10 cm</t>
  </si>
  <si>
    <t>m</t>
  </si>
  <si>
    <t>7,01</t>
  </si>
  <si>
    <t>KRYCÍ LIST SOUPISU PRACÍ</t>
  </si>
  <si>
    <t>O_P_5</t>
  </si>
  <si>
    <t>Obruba betonová parková š. 50 mm</t>
  </si>
  <si>
    <t>186,27</t>
  </si>
  <si>
    <t>O_P_8</t>
  </si>
  <si>
    <t>Obruba betonová parková š. 80 mm</t>
  </si>
  <si>
    <t>28,6</t>
  </si>
  <si>
    <t>O_S_15_15</t>
  </si>
  <si>
    <t>Obruba betonová silniční nájezdová 150x150 mm</t>
  </si>
  <si>
    <t>34,24</t>
  </si>
  <si>
    <t>O_S_15_25</t>
  </si>
  <si>
    <t>Obruba betonová silniční 150x250 mm</t>
  </si>
  <si>
    <t>252,99</t>
  </si>
  <si>
    <t>Objekt:</t>
  </si>
  <si>
    <t>O_S_15_25_N</t>
  </si>
  <si>
    <t>Obruba betonová silniční náběhová 150x250 mm</t>
  </si>
  <si>
    <t>SO 101 - Komunikace a zpevněné plochy</t>
  </si>
  <si>
    <t>SKL_1</t>
  </si>
  <si>
    <t>Chodník bet. dlažba - (skladba 1 tl. 240 mm)</t>
  </si>
  <si>
    <t>661,24</t>
  </si>
  <si>
    <t>SKL_1_H</t>
  </si>
  <si>
    <t>Chodník hmatná bet. dlažba (skladba 1 tl. 240 mm)</t>
  </si>
  <si>
    <t>16,94</t>
  </si>
  <si>
    <t>SKL_1_P</t>
  </si>
  <si>
    <t>Chodník bet. dlažba - předláždění (skladba 1 tl. 150 mm)</t>
  </si>
  <si>
    <t>2,56</t>
  </si>
  <si>
    <t>SKL_2</t>
  </si>
  <si>
    <t>Chodník asfaltový - napojení na stávající stav (skladba 2 tl. 390 mm)</t>
  </si>
  <si>
    <t>261,81</t>
  </si>
  <si>
    <t>SKL_3_F</t>
  </si>
  <si>
    <t>Komunikace asfaltová - fréza (skladba 3 tl. 110 mm)</t>
  </si>
  <si>
    <t>27,92</t>
  </si>
  <si>
    <t>SKL_3_O</t>
  </si>
  <si>
    <t>Komunikace asfaltová - napojení přes odskoky (plná skladba 3 tl. 460 mm)</t>
  </si>
  <si>
    <t>157,56</t>
  </si>
  <si>
    <t>SKL_4_PS</t>
  </si>
  <si>
    <t xml:space="preserve">Parkovací stání bet. dlažba (skladba 4 tl. 390 mm) </t>
  </si>
  <si>
    <t>29,54</t>
  </si>
  <si>
    <t>SKL_4_V</t>
  </si>
  <si>
    <t>Vjezd - bet. dlažba (skladba 4 tl. 390 mm)</t>
  </si>
  <si>
    <t>32,09</t>
  </si>
  <si>
    <t>SKL_4_VH</t>
  </si>
  <si>
    <t>Vjezd - hmatná bet.dlažba (skladba 4 tl. 390 mm)</t>
  </si>
  <si>
    <t>7,92</t>
  </si>
  <si>
    <t>Z</t>
  </si>
  <si>
    <t>Zeleň trávník (tl. 200 mm)</t>
  </si>
  <si>
    <t>142,34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</si>
  <si>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</si>
  <si>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</si>
  <si>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</si>
  <si>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</si>
  <si>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</si>
  <si>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</si>
  <si>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</si>
  <si>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</si>
  <si>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</si>
  <si>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</si>
  <si>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</si>
  <si>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</si>
  <si>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</si>
  <si>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</si>
  <si>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</si>
  <si>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</si>
  <si>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</si>
  <si>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</si>
  <si>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</si>
  <si>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</si>
  <si>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</si>
  <si>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</si>
  <si>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</si>
  <si>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</si>
  <si>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</si>
  <si>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</si>
  <si>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</si>
  <si>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</si>
  <si>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</si>
  <si>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</si>
  <si>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</si>
  <si>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</si>
  <si>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</si>
  <si>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CS ÚRS 2024 01</t>
  </si>
  <si>
    <t>4</t>
  </si>
  <si>
    <t>-1846161973</t>
  </si>
  <si>
    <t>Online PSC</t>
  </si>
  <si>
    <t>https://podminky.urs.cz/item/CS_URS_2024_01/113106123</t>
  </si>
  <si>
    <t>VV</t>
  </si>
  <si>
    <t>"D.101_Technická_zpráva.pdf</t>
  </si>
  <si>
    <t>"D.2_Situace.pdf</t>
  </si>
  <si>
    <t>11,422 " chodník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</si>
  <si>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</si>
  <si>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</si>
  <si>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-2048729391</t>
  </si>
  <si>
    <t>https://podminky.urs.cz/item/CS_URS_2024_01/113107122</t>
  </si>
  <si>
    <t>podkladní vrstva ŠD tl. 150 mm</t>
  </si>
  <si>
    <t>VV viz. 113106123</t>
  </si>
  <si>
    <t>11,422 " chodník s bet. dlažbou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</si>
  <si>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</si>
  <si>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</si>
  <si>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235525281</t>
  </si>
  <si>
    <t>https://podminky.urs.cz/item/CS_URS_2024_01/113107222</t>
  </si>
  <si>
    <t>575,577 " chodník, vjezdy (ŠD tl. 120 mm)</t>
  </si>
  <si>
    <t>333,220+27,920 " komunikace (ŠD tl. 200 mm)</t>
  </si>
  <si>
    <t>Součet</t>
  </si>
  <si>
    <t>113107230</t>
  </si>
  <si>
    <t>Odstranění podkladů nebo krytů strojně plochy jednotlivě přes 200 m2 s přemístěním hmot na skládku na vzdálenost do 20 m nebo s naložením na dopravní prostředek z betonu prostého, o tl. vrstvy do 100 mm</t>
  </si>
  <si>
    <t>-991956101</t>
  </si>
  <si>
    <t>https://podminky.urs.cz/item/CS_URS_2024_01/113107230</t>
  </si>
  <si>
    <t>575,577 " chodník, vjezdy (SC 8/10)</t>
  </si>
  <si>
    <t>5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</si>
  <si>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</si>
  <si>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</si>
  <si>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-64670975</t>
  </si>
  <si>
    <t>https://podminky.urs.cz/item/CS_URS_2024_01/113107231</t>
  </si>
  <si>
    <t>333,220+27,920 " komunikace (SC 8/10)</t>
  </si>
  <si>
    <t>6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</si>
  <si>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</si>
  <si>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</si>
  <si>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-316364849</t>
  </si>
  <si>
    <t>https://podminky.urs.cz/item/CS_URS_2024_01/113107241</t>
  </si>
  <si>
    <t>575,577 " chodník, vjezdy</t>
  </si>
  <si>
    <t>259,510 " chodník (mostní objekt)</t>
  </si>
  <si>
    <t>7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</si>
  <si>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</si>
  <si>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</si>
  <si>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-922402331</t>
  </si>
  <si>
    <t>https://podminky.urs.cz/item/CS_URS_2024_01/113107242</t>
  </si>
  <si>
    <t>333,220+27,920 " komunikace (ložná+obrusná vrstva)</t>
  </si>
  <si>
    <t>8</t>
  </si>
  <si>
    <t>113154124</t>
  </si>
  <si>
    <t>Frézování živičného podkladu nebo krytu s naložením na dopravní prostředek plochy do 500 m2 bez překážek v trase pruhu šířky přes 0,5 m do 1 m, tloušťky vrstvy 100 mm</t>
  </si>
  <si>
    <t>776673430</t>
  </si>
  <si>
    <t>https://podminky.urs.cz/item/CS_URS_2024_01/113154124</t>
  </si>
  <si>
    <t>27,920 " v místě úprav v křižovatkách</t>
  </si>
  <si>
    <t>9</t>
  </si>
  <si>
    <t>113202111</t>
  </si>
  <si>
    <t>Vytrhání obrub s vybouráním lože, s přemístěním hmot na skládku na vzdálenost do 3 m nebo s naložením na dopravní prostředek z krajníků nebo obrubníků stojatých</t>
  </si>
  <si>
    <t>74835949</t>
  </si>
  <si>
    <t>https://podminky.urs.cz/item/CS_URS_2024_01/113202111</t>
  </si>
  <si>
    <t>vybouraná obruba bude vyčištěna a předána objednateli</t>
  </si>
  <si>
    <t>134,230+20,120+62,840+40,110+16,050+9,510+25,020+23,270</t>
  </si>
  <si>
    <t>10</t>
  </si>
  <si>
    <t>113202111.1</t>
  </si>
  <si>
    <t>Vytrhání obrub s vybouráním lože, s přemístěním hmot na skládku na vzdálenost do 3 m nebo s naložením na dopravní prostředek z obrubníků stojatých</t>
  </si>
  <si>
    <t>R - položka</t>
  </si>
  <si>
    <t>-424064098</t>
  </si>
  <si>
    <t>5,120+16,120</t>
  </si>
  <si>
    <t>11</t>
  </si>
  <si>
    <t>121112003</t>
  </si>
  <si>
    <t>Sejmutí ornice ručně při souvislé ploše, tl. vrstvy do 200 mm</t>
  </si>
  <si>
    <t>1697759956</t>
  </si>
  <si>
    <t>https://podminky.urs.cz/item/CS_URS_2024_01/121112003</t>
  </si>
  <si>
    <t>stávající zeleň v rozsahu 10% plochy</t>
  </si>
  <si>
    <t>144,755*10/100</t>
  </si>
  <si>
    <t>121151103</t>
  </si>
  <si>
    <t>Sejmutí ornice strojně při souvislé ploše do 100 m2, tl. vrstvy do 200 mm</t>
  </si>
  <si>
    <t>-957443287</t>
  </si>
  <si>
    <t>https://podminky.urs.cz/item/CS_URS_2024_01/121151103</t>
  </si>
  <si>
    <t>stávající zeleň v rozsahu 90% plochy</t>
  </si>
  <si>
    <t>144,755*90/100</t>
  </si>
  <si>
    <t>13</t>
  </si>
  <si>
    <t>122252204</t>
  </si>
  <si>
    <t>Odkopávky a prokopávky nezapažené pro silnice a dálnice strojně v hornině třídy těžitelnosti I přes 100 do 500 m3</t>
  </si>
  <si>
    <t>m3</t>
  </si>
  <si>
    <t>-1645404616</t>
  </si>
  <si>
    <t>https://podminky.urs.cz/item/CS_URS_2024_01/122252204</t>
  </si>
  <si>
    <t>"D.3_Vzorové_příčné_řezy_a_detaily_napojení.pdf</t>
  </si>
  <si>
    <t>předpokládaná výměna aktivní zóny tl. 500 mm v rozsahu 20% plochy</t>
  </si>
  <si>
    <t>VV viz. 181152302</t>
  </si>
  <si>
    <t>(1427,655*20/100)*0,500</t>
  </si>
  <si>
    <t>Mezisoučet " výměna aktivní zóny</t>
  </si>
  <si>
    <t>dokopávky a úpravy po odstranění původních vrstev v tl. 100 mm v rozsahu 50% plochy</t>
  </si>
  <si>
    <t>(1427,655*50/100)*0,100</t>
  </si>
  <si>
    <t>Mezisoučet " dokopávky apod.</t>
  </si>
  <si>
    <t>14</t>
  </si>
  <si>
    <t>132254201</t>
  </si>
  <si>
    <t>Hloubení zapažených rýh šířky přes 800 do 2 000 mm strojně s urovnáním dna do předepsaného profilu a spádu v hornině třídy těžitelnosti I skupiny 3 do 20 m3</t>
  </si>
  <si>
    <t>2094512705</t>
  </si>
  <si>
    <t>https://podminky.urs.cz/item/CS_URS_2024_01/132254201</t>
  </si>
  <si>
    <t>"D.7.2_Vzorový_výkres_uložení_potrubí_bez_spodní_vody.pdf</t>
  </si>
  <si>
    <t>průměrná hloubka výkopku 1,5 m bez konstrukčních vrstev komunikace</t>
  </si>
  <si>
    <t>12,100*1,000*1,500 " napojení nové UV</t>
  </si>
  <si>
    <t>15</t>
  </si>
  <si>
    <t>139001101</t>
  </si>
  <si>
    <t>Příplatek k cenám hloubených vykopávek za ztížení vykopávky v blízkosti podzemního vedení nebo výbušnin pro jakoukoliv třídu horniny</t>
  </si>
  <si>
    <t>204729806</t>
  </si>
  <si>
    <t>https://podminky.urs.cz/item/CS_URS_2024_01/139001101</t>
  </si>
  <si>
    <t>16</t>
  </si>
  <si>
    <t>151101101</t>
  </si>
  <si>
    <t>Zřízení pažení a rozepření stěn rýh pro podzemní vedení příložné pro jakoukoliv mezerovitost, hloubky do 2 m</t>
  </si>
  <si>
    <t>-1803502457</t>
  </si>
  <si>
    <t>https://podminky.urs.cz/item/CS_URS_2024_01/151101101</t>
  </si>
  <si>
    <t>12,100*2*1,750 " napojení nové UV</t>
  </si>
  <si>
    <t>17</t>
  </si>
  <si>
    <t>151101111</t>
  </si>
  <si>
    <t>Odstranění pažení a rozepření stěn rýh pro podzemní vedení s uložením materiálu na vzdálenost do 3 m od kraje výkopu příložné, hloubky do 2 m</t>
  </si>
  <si>
    <t>889391825</t>
  </si>
  <si>
    <t>https://podminky.urs.cz/item/CS_URS_2024_01/151101111</t>
  </si>
  <si>
    <t>VV viz. 151101101</t>
  </si>
  <si>
    <t>42,350</t>
  </si>
  <si>
    <t>18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</si>
  <si>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</si>
  <si>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</si>
  <si>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2126659247</t>
  </si>
  <si>
    <t>https://podminky.urs.cz/item/CS_URS_2024_01/162351104</t>
  </si>
  <si>
    <t>Z*0,200*2 " ornice na stav. deponii a zpět</t>
  </si>
  <si>
    <t>19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</si>
  <si>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</si>
  <si>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</si>
  <si>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-811207732</t>
  </si>
  <si>
    <t>https://podminky.urs.cz/item/CS_URS_2024_01/162751117</t>
  </si>
  <si>
    <t>přebytečný výkopek na trvalou skládku</t>
  </si>
  <si>
    <t>VV viz. 122252204</t>
  </si>
  <si>
    <t>214,149</t>
  </si>
  <si>
    <t>VV viz. 132254201</t>
  </si>
  <si>
    <t>18,150</t>
  </si>
  <si>
    <t>20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</si>
  <si>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</si>
  <si>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</si>
  <si>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1622334129</t>
  </si>
  <si>
    <t>https://podminky.urs.cz/item/CS_URS_2024_01/162751119</t>
  </si>
  <si>
    <t>VV viz. 162751117</t>
  </si>
  <si>
    <t>232,299*10</t>
  </si>
  <si>
    <t>167151111</t>
  </si>
  <si>
    <t>Nakládání, skládání a překládání neulehlého výkopku nebo sypaniny strojně nakládání, množství přes 100 m3, z hornin třídy těžitelnosti I, skupiny 1 až 3</t>
  </si>
  <si>
    <t>-756604967</t>
  </si>
  <si>
    <t>https://podminky.urs.cz/item/CS_URS_2024_01/167151111</t>
  </si>
  <si>
    <t>Z*0,200 " ornice na stav. deponii pro ČTÚ</t>
  </si>
  <si>
    <t>22</t>
  </si>
  <si>
    <t>171152111</t>
  </si>
  <si>
    <t>Uložení sypaniny do zhutněných násypů pro silnice, dálnice a letiště s rozprostřením sypaniny ve vrstvách, s hrubým urovnáním a uzavřením povrchu násypu z hornin nesoudržných sypkých v aktivní zóně</t>
  </si>
  <si>
    <t>-443796752</t>
  </si>
  <si>
    <t>https://podminky.urs.cz/item/CS_URS_2024_01/171152111</t>
  </si>
  <si>
    <t>23</t>
  </si>
  <si>
    <t>M</t>
  </si>
  <si>
    <t>10364100</t>
  </si>
  <si>
    <t>zemina pro terénní úpravy - tříděná</t>
  </si>
  <si>
    <t>t</t>
  </si>
  <si>
    <t>-326650439</t>
  </si>
  <si>
    <t>142,766*1,6 'Přepočtené koeficientem množství</t>
  </si>
  <si>
    <t>24</t>
  </si>
  <si>
    <t>171201231</t>
  </si>
  <si>
    <t>Poplatek za uložení stavebního odpadu na recyklační skládce (skládkovné) zeminy a kamení zatříděného do Katalogu odpadů pod kódem 17 05 04</t>
  </si>
  <si>
    <t>1433962179</t>
  </si>
  <si>
    <t>https://podminky.urs.cz/item/CS_URS_2024_01/171201231</t>
  </si>
  <si>
    <t>přebytečný výkopek na trvalou skládku; objem. hmotnost výkopku 1750 kg/m3</t>
  </si>
  <si>
    <t>214,149*1,75</t>
  </si>
  <si>
    <t>18,150*1,75</t>
  </si>
  <si>
    <t>25</t>
  </si>
  <si>
    <t>171251201</t>
  </si>
  <si>
    <t>Uložení sypaniny na skládky nebo meziskládky bez hutnění s upravením uložené sypaniny do předepsaného tvaru</t>
  </si>
  <si>
    <t>-1436874890</t>
  </si>
  <si>
    <t>https://podminky.urs.cz/item/CS_URS_2024_01/171251201</t>
  </si>
  <si>
    <t>ornice na stav. deponii</t>
  </si>
  <si>
    <t>Z*0,200</t>
  </si>
  <si>
    <t>26</t>
  </si>
  <si>
    <t>174151101</t>
  </si>
  <si>
    <t>Zásyp sypaninou z jakékoliv horniny strojně s uložením výkopku ve vrstvách se zhutněním jam, šachet, rýh nebo kolem objektů v těchto vykopávkách</t>
  </si>
  <si>
    <t>-1609813668</t>
  </si>
  <si>
    <t>https://podminky.urs.cz/item/CS_URS_2024_01/174151101</t>
  </si>
  <si>
    <t>do úrovně pod konstrukční skladby komunikace</t>
  </si>
  <si>
    <t>-(12,100*1,000*0,100) " odpočet lože</t>
  </si>
  <si>
    <t>-(12,100*1,000*0,500) " odpočet obsypu</t>
  </si>
  <si>
    <t>27</t>
  </si>
  <si>
    <t>58344171</t>
  </si>
  <si>
    <t>štěrkodrť frakce 0/32</t>
  </si>
  <si>
    <t>1812534756</t>
  </si>
  <si>
    <t>10,89*2 'Přepočtené koeficientem množství</t>
  </si>
  <si>
    <t>28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</si>
  <si>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</si>
  <si>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</si>
  <si>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591745845</t>
  </si>
  <si>
    <t>https://podminky.urs.cz/item/CS_URS_2024_01/175151101</t>
  </si>
  <si>
    <t>12,100*1,000*0,500 " napojení nové UV</t>
  </si>
  <si>
    <t>-(Pi*(0,100)^2)*12,100 " odpočet potrubí DN 200</t>
  </si>
  <si>
    <t>29</t>
  </si>
  <si>
    <t>58331200</t>
  </si>
  <si>
    <t>štěrkopísek netříděný</t>
  </si>
  <si>
    <t>2130435805</t>
  </si>
  <si>
    <t>5,67*2 'Přepočtené koeficientem množství</t>
  </si>
  <si>
    <t>30</t>
  </si>
  <si>
    <t>181152302</t>
  </si>
  <si>
    <t>Úprava pláně na stavbách silnic a dálnic strojně v zářezech mimo skalních se zhutněním</t>
  </si>
  <si>
    <t>2023674588</t>
  </si>
  <si>
    <t>https://podminky.urs.cz/item/CS_URS_2024_01/181152302</t>
  </si>
  <si>
    <t>rozšíření v místě obrub o š. 500 mm</t>
  </si>
  <si>
    <t>O_P_5*0,500</t>
  </si>
  <si>
    <t>O_P_8*0,500</t>
  </si>
  <si>
    <t>O_P_10*0,500</t>
  </si>
  <si>
    <t>O_S_15_15*0,500</t>
  </si>
  <si>
    <t>O_S_15_25*0,500</t>
  </si>
  <si>
    <t>O_S_15_25_N*0,500</t>
  </si>
  <si>
    <t>Vodorovné konstrukce</t>
  </si>
  <si>
    <t>31</t>
  </si>
  <si>
    <t>451573111</t>
  </si>
  <si>
    <t>Lože pod potrubí, stoky a drobné objekty v otevřeném výkopu z písku a štěrkopísku do 63 mm</t>
  </si>
  <si>
    <t>488995804</t>
  </si>
  <si>
    <t>https://podminky.urs.cz/item/CS_URS_2024_01/451573111</t>
  </si>
  <si>
    <t>12,100*0,800*0,100 " napojení nové UV</t>
  </si>
  <si>
    <t>Komunikace pozemní</t>
  </si>
  <si>
    <t>32</t>
  </si>
  <si>
    <t>564841111</t>
  </si>
  <si>
    <t>Podklad ze štěrkodrti ŠD s rozprostřením a zhutněním plochy přes 100 m2, po zhutnění tl. 120 mm</t>
  </si>
  <si>
    <t>-1555314220</t>
  </si>
  <si>
    <t>https://podminky.urs.cz/item/CS_URS_2024_01/564841111</t>
  </si>
  <si>
    <t>33</t>
  </si>
  <si>
    <t>564851111</t>
  </si>
  <si>
    <t>Podklad ze štěrkodrti ŠD s rozprostřením a zhutněním plochy přes 100 m2, po zhutnění tl. 150 mm</t>
  </si>
  <si>
    <t>1542960399</t>
  </si>
  <si>
    <t>https://podminky.urs.cz/item/CS_URS_2024_01/564851111</t>
  </si>
  <si>
    <t>34</t>
  </si>
  <si>
    <t>564861111</t>
  </si>
  <si>
    <t>Podklad ze štěrkodrti ŠD s rozprostřením a zhutněním plochy přes 100 m2, po zhutnění tl. 200 mm</t>
  </si>
  <si>
    <t>-339315595</t>
  </si>
  <si>
    <t>https://podminky.urs.cz/item/CS_URS_2024_01/564861111</t>
  </si>
  <si>
    <t>35</t>
  </si>
  <si>
    <t>566301111</t>
  </si>
  <si>
    <t>Úprava dosavadního krytu z kameniva drceného jako podklad pro nový kryt s vyrovnáním profilu v příčném i podélném směru, s vlhčením a zhutněním, s doplněním kamenivem drceným, jeho rozprostřením a zhutněním, v množství přes 0,04 do 0,06 m3/m2</t>
  </si>
  <si>
    <t>1301872608</t>
  </si>
  <si>
    <t>https://podminky.urs.cz/item/CS_URS_2024_01/566301111</t>
  </si>
  <si>
    <t>doplnění podkladní vrstvy v místě předláždění</t>
  </si>
  <si>
    <t>36</t>
  </si>
  <si>
    <t>567114113</t>
  </si>
  <si>
    <t>Podklad ze směsi stmelené cementem SC bez dilatačních spár, s rozprostřením a zhutněním SC C 12/15 (PB III), po zhutnění tl. 100 mm</t>
  </si>
  <si>
    <t>-314984861</t>
  </si>
  <si>
    <t>https://podminky.urs.cz/item/CS_URS_2024_01/567114113</t>
  </si>
  <si>
    <t>37</t>
  </si>
  <si>
    <t>567122111</t>
  </si>
  <si>
    <t>Podklad ze směsi stmelené cementem SC bez dilatačních spár, s rozprostřením a zhutněním SC C 8/10 (KSC I), po zhutnění tl. 120 mm</t>
  </si>
  <si>
    <t>1577867991</t>
  </si>
  <si>
    <t>https://podminky.urs.cz/item/CS_URS_2024_01/567122111</t>
  </si>
  <si>
    <t>38</t>
  </si>
  <si>
    <t>567122114</t>
  </si>
  <si>
    <t>Podklad ze směsi stmelené cementem SC bez dilatačních spár, s rozprostřením a zhutněním SC C 8/10 (KSC I), po zhutnění tl. 150 mm</t>
  </si>
  <si>
    <t>-542168567</t>
  </si>
  <si>
    <t>https://podminky.urs.cz/item/CS_URS_2024_01/567122114</t>
  </si>
  <si>
    <t>39</t>
  </si>
  <si>
    <t>571908111</t>
  </si>
  <si>
    <t>Kryt vymývaným dekoračním kamenivem (kačírkem) tl. 200 mm</t>
  </si>
  <si>
    <t>17009315</t>
  </si>
  <si>
    <t>https://podminky.urs.cz/item/CS_URS_2024_01/571908111</t>
  </si>
  <si>
    <t>40</t>
  </si>
  <si>
    <t>573111112</t>
  </si>
  <si>
    <t>Postřik infiltrační PI z asfaltu silničního s posypem kamenivem, v množství 1,00 kg/m2</t>
  </si>
  <si>
    <t>1856095055</t>
  </si>
  <si>
    <t>https://podminky.urs.cz/item/CS_URS_2024_01/573111112</t>
  </si>
  <si>
    <t>41</t>
  </si>
  <si>
    <t>573211107</t>
  </si>
  <si>
    <t>Postřik spojovací PS bez posypu kamenivem z asfaltu silničního, v množství 0,30 kg/m2</t>
  </si>
  <si>
    <t>2017607302</t>
  </si>
  <si>
    <t>https://podminky.urs.cz/item/CS_URS_2024_01/573211107</t>
  </si>
  <si>
    <t>42</t>
  </si>
  <si>
    <t>577134111</t>
  </si>
  <si>
    <t>Asfaltový beton vrstva obrusná ACO 11 (ABS) s rozprostřením a se zhutněním z nemodifikovaného asfaltu v pruhu šířky do 3 m tř. I (ACO 11+), po zhutnění tl. 40 mm</t>
  </si>
  <si>
    <t>-1472981826</t>
  </si>
  <si>
    <t>https://podminky.urs.cz/item/CS_URS_2024_01/577134111</t>
  </si>
  <si>
    <t>43</t>
  </si>
  <si>
    <t>577165112</t>
  </si>
  <si>
    <t>Asfaltový beton vrstva ložní ACL 16 (ABH) s rozprostřením a zhutněním z nemodifikovaného asfaltu v pruhu šířky do 3 m, po zhutnění tl. 70 mm</t>
  </si>
  <si>
    <t>1484717391</t>
  </si>
  <si>
    <t>https://podminky.urs.cz/item/CS_URS_2024_01/577165112</t>
  </si>
  <si>
    <t>44</t>
  </si>
  <si>
    <t>578132113</t>
  </si>
  <si>
    <t>Litý asfalt MA 8 (LAJ) s rozprostřením z nemodifikovaného asfaltu v pruhu šířky do 3 m tl. 30 mm</t>
  </si>
  <si>
    <t>-1161976544</t>
  </si>
  <si>
    <t>https://podminky.urs.cz/item/CS_URS_2024_01/578132113</t>
  </si>
  <si>
    <t>45</t>
  </si>
  <si>
    <t>62821109</t>
  </si>
  <si>
    <t>asfaltový pás separační s krycí vrstvou tl do 1,0mm, typu R</t>
  </si>
  <si>
    <t>-1176111098</t>
  </si>
  <si>
    <t>261,81*1,165 'Přepočtené koeficientem množství</t>
  </si>
  <si>
    <t>46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</si>
  <si>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</si>
  <si>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</si>
  <si>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1788607546</t>
  </si>
  <si>
    <t>https://podminky.urs.cz/item/CS_URS_2024_01/596211110</t>
  </si>
  <si>
    <t>47</t>
  </si>
  <si>
    <t>59245018</t>
  </si>
  <si>
    <t>dlažba skladebná betonová 200x100mm tl 60mm přírodní</t>
  </si>
  <si>
    <t>1519406977</t>
  </si>
  <si>
    <t>0,250 " náhrada nepoužitelné dlažby (cca. 10%) při předláždění</t>
  </si>
  <si>
    <t>0,25*1,03 'Přepočtené koeficientem množství</t>
  </si>
  <si>
    <t>48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</si>
  <si>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</si>
  <si>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</si>
  <si>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1459056868</t>
  </si>
  <si>
    <t>https://podminky.urs.cz/item/CS_URS_2024_01/596211113</t>
  </si>
  <si>
    <t>49</t>
  </si>
  <si>
    <t>-1374040777</t>
  </si>
  <si>
    <t>661,24*1,01 'Přepočtené koeficientem množství</t>
  </si>
  <si>
    <t>50</t>
  </si>
  <si>
    <t>59245006</t>
  </si>
  <si>
    <t>dlažba pro nevidomé betonová 200x100mm tl 60mm barevná</t>
  </si>
  <si>
    <t>1135583132</t>
  </si>
  <si>
    <t>16,94*1,01 'Přepočtené koeficientem množství</t>
  </si>
  <si>
    <t>51</t>
  </si>
  <si>
    <t>596212210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</si>
  <si>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do 50 m2</t>
  </si>
  <si>
    <t>774258704</t>
  </si>
  <si>
    <t>https://podminky.urs.cz/item/CS_URS_2024_01/596212210</t>
  </si>
  <si>
    <t>52</t>
  </si>
  <si>
    <t>59245005</t>
  </si>
  <si>
    <t>dlažba skladebná betonová 200x100mm tl 80mm barevná</t>
  </si>
  <si>
    <t>-500896929</t>
  </si>
  <si>
    <t>32,09*1,03 'Přepočtené koeficientem množství</t>
  </si>
  <si>
    <t>53</t>
  </si>
  <si>
    <t>59245020</t>
  </si>
  <si>
    <t>dlažba skladebná betonová 200x100mm tl 80mm přírodní</t>
  </si>
  <si>
    <t>-184194086</t>
  </si>
  <si>
    <t>29,54*1,03 'Přepočtené koeficientem množství</t>
  </si>
  <si>
    <t>54</t>
  </si>
  <si>
    <t>59245225</t>
  </si>
  <si>
    <t>dlažba pro nevidomé betonová 200x100mm tl 80mm přírodní</t>
  </si>
  <si>
    <t>231351385</t>
  </si>
  <si>
    <t>7,92*1,03 'Přepočtené koeficientem množství</t>
  </si>
  <si>
    <t>Trubní vedení</t>
  </si>
  <si>
    <t>55</t>
  </si>
  <si>
    <t>871350420</t>
  </si>
  <si>
    <t>Montáž kanalizačního potrubí z polypropylenu PP korugovaného nebo žebrovaného SN 12 DN 200</t>
  </si>
  <si>
    <t>208397409</t>
  </si>
  <si>
    <t>https://podminky.urs.cz/item/CS_URS_2024_01/871350420</t>
  </si>
  <si>
    <t>12,100 " napojení UV</t>
  </si>
  <si>
    <t>56</t>
  </si>
  <si>
    <t>28617267</t>
  </si>
  <si>
    <t>trubka kanalizační PP korugovaná DN 200x6000mm SN12</t>
  </si>
  <si>
    <t>-1825452519</t>
  </si>
  <si>
    <t>12,1*1,015 'Přepočtené koeficientem množství</t>
  </si>
  <si>
    <t>57</t>
  </si>
  <si>
    <t>892351111</t>
  </si>
  <si>
    <t>Tlakové zkoušky vodou na potrubí DN 150 nebo 200</t>
  </si>
  <si>
    <t>-1937971430</t>
  </si>
  <si>
    <t>https://podminky.urs.cz/item/CS_URS_2024_01/892351111</t>
  </si>
  <si>
    <t>12,100 " napojení nové UV</t>
  </si>
  <si>
    <t>58</t>
  </si>
  <si>
    <t>895941302</t>
  </si>
  <si>
    <t>Osazení vpusti uliční z betonových dílců DN 450 dno s kalištěm</t>
  </si>
  <si>
    <t>kus</t>
  </si>
  <si>
    <t>-1553697505</t>
  </si>
  <si>
    <t>https://podminky.urs.cz/item/CS_URS_2024_01/895941302</t>
  </si>
  <si>
    <t>"D.9_Vzorový_výkres_uliční_vpusť.pdf</t>
  </si>
  <si>
    <t>1,000 " nová UV</t>
  </si>
  <si>
    <t>59</t>
  </si>
  <si>
    <t>59224495</t>
  </si>
  <si>
    <t>vpusť uliční DN 450 kaliště nízké 450/240x50mm</t>
  </si>
  <si>
    <t>1350095343</t>
  </si>
  <si>
    <t>60</t>
  </si>
  <si>
    <t>895941313</t>
  </si>
  <si>
    <t>Osazení vpusti uliční z betonových dílců DN 450 skruž horní 295 mm</t>
  </si>
  <si>
    <t>1129628197</t>
  </si>
  <si>
    <t>https://podminky.urs.cz/item/CS_URS_2024_01/895941313</t>
  </si>
  <si>
    <t>61</t>
  </si>
  <si>
    <t>59223857</t>
  </si>
  <si>
    <t>skruž betonová horní pro uliční vpusť 450x295x50mm</t>
  </si>
  <si>
    <t>1030769630</t>
  </si>
  <si>
    <t>62</t>
  </si>
  <si>
    <t>895941322</t>
  </si>
  <si>
    <t>Osazení vpusti uliční z betonových dílců DN 450 skruž středová 295 mm</t>
  </si>
  <si>
    <t>1771142135</t>
  </si>
  <si>
    <t>https://podminky.urs.cz/item/CS_URS_2024_01/895941322</t>
  </si>
  <si>
    <t>63</t>
  </si>
  <si>
    <t>59223862</t>
  </si>
  <si>
    <t>skruž betonová středová pro uliční vpusť 450x295x50mm</t>
  </si>
  <si>
    <t>134940040</t>
  </si>
  <si>
    <t>64</t>
  </si>
  <si>
    <t>895941331</t>
  </si>
  <si>
    <t>Osazení vpusti uliční z betonových dílců DN 450 skruž průběžná s výtokem</t>
  </si>
  <si>
    <t>1248128595</t>
  </si>
  <si>
    <t>https://podminky.urs.cz/item/CS_URS_2024_01/895941331</t>
  </si>
  <si>
    <t>65</t>
  </si>
  <si>
    <t>59223854</t>
  </si>
  <si>
    <t>skruž betonová s odtokem 150mm PVC pro uliční vpusť 450x350x50mm</t>
  </si>
  <si>
    <t>1344926094</t>
  </si>
  <si>
    <t>66</t>
  </si>
  <si>
    <t>899132121</t>
  </si>
  <si>
    <t>Výměna (výšková úprava) poklopu kanalizačního s rámem pevným s ošetřením podkladních vrstev hloubky do 25 cm</t>
  </si>
  <si>
    <t>-748846003</t>
  </si>
  <si>
    <t>https://podminky.urs.cz/item/CS_URS_2024_01/899132121</t>
  </si>
  <si>
    <t>1,000 " stávající RŠ kanalizace</t>
  </si>
  <si>
    <t>67</t>
  </si>
  <si>
    <t>899132212</t>
  </si>
  <si>
    <t>Výměna (výšková úprava) poklopu vodovodního samonivelačního nebo pevného šoupátkového</t>
  </si>
  <si>
    <t>-1169144275</t>
  </si>
  <si>
    <t>https://podminky.urs.cz/item/CS_URS_2024_01/899132212</t>
  </si>
  <si>
    <t>5,000 " stávající vod. šoupě</t>
  </si>
  <si>
    <t>1,000 " stávající plyn. šoupě</t>
  </si>
  <si>
    <t>68</t>
  </si>
  <si>
    <t>899132213</t>
  </si>
  <si>
    <t>Výměna (výšková úprava) poklopu vodovodního samonivelačního nebo pevného hydrantového</t>
  </si>
  <si>
    <t>-1034017926</t>
  </si>
  <si>
    <t>https://podminky.urs.cz/item/CS_URS_2024_01/899132213</t>
  </si>
  <si>
    <t>1,000 " stávající hydrant</t>
  </si>
  <si>
    <t>69</t>
  </si>
  <si>
    <t>899133211</t>
  </si>
  <si>
    <t>Výměna (výšková úprava) vtokové mříže uliční vpusti na betonové skruži s použitím betonových vyrovnávacích prvků</t>
  </si>
  <si>
    <t>131472260</t>
  </si>
  <si>
    <t>https://podminky.urs.cz/item/CS_URS_2024_01/899133211</t>
  </si>
  <si>
    <t>7,000 " stávající UV</t>
  </si>
  <si>
    <t>70</t>
  </si>
  <si>
    <t>899204112</t>
  </si>
  <si>
    <t>Osazení mříží litinových včetně rámů a košů na bahno pro třídu zatížení D400, E600</t>
  </si>
  <si>
    <t>-1400949744</t>
  </si>
  <si>
    <t>https://podminky.urs.cz/item/CS_URS_2024_01/899204112</t>
  </si>
  <si>
    <t>71</t>
  </si>
  <si>
    <t>55242328</t>
  </si>
  <si>
    <t>mříž D 400 - plochá, 600x600 4-stranný rám</t>
  </si>
  <si>
    <t>1677547792</t>
  </si>
  <si>
    <t>72</t>
  </si>
  <si>
    <t>55241000</t>
  </si>
  <si>
    <t>koš kalový pod kruhovou mříž - lehký</t>
  </si>
  <si>
    <t>743809039</t>
  </si>
  <si>
    <t>73</t>
  </si>
  <si>
    <t>59223864</t>
  </si>
  <si>
    <t>prstenec pro uliční vpusť vyrovnávací betonový 390x60x130mm</t>
  </si>
  <si>
    <t>-1025521001</t>
  </si>
  <si>
    <t>Ostatní konstrukce a práce, bourání</t>
  </si>
  <si>
    <t>74</t>
  </si>
  <si>
    <t>914111111</t>
  </si>
  <si>
    <t>Montáž svislé dopravní značky základní velikosti do 1 m2 objímkami na sloupky nebo konzoly</t>
  </si>
  <si>
    <t>-1274165324</t>
  </si>
  <si>
    <t>https://podminky.urs.cz/item/CS_URS_2024_01/914111111</t>
  </si>
  <si>
    <t>"D.5_Situace_dopravního_značení.pdf</t>
  </si>
  <si>
    <t>6,000 " přesunuté desky SDZ</t>
  </si>
  <si>
    <t>3,000 " nové desky SDZ</t>
  </si>
  <si>
    <t>75</t>
  </si>
  <si>
    <t>40445619</t>
  </si>
  <si>
    <t>zákazové, příkazové dopravní značky B1-B34, C1-15 500mm</t>
  </si>
  <si>
    <t>-263764997</t>
  </si>
  <si>
    <t>2,000 " B24a</t>
  </si>
  <si>
    <t>76</t>
  </si>
  <si>
    <t>40445625</t>
  </si>
  <si>
    <t>informativní značky provozní IP8, IP9, IP11-IP13 500x700mm</t>
  </si>
  <si>
    <t>40118647</t>
  </si>
  <si>
    <t>1,000 " IP11c</t>
  </si>
  <si>
    <t>77</t>
  </si>
  <si>
    <t>40445257</t>
  </si>
  <si>
    <t>svorka upínací na sloupek D 70mm</t>
  </si>
  <si>
    <t>-480540041</t>
  </si>
  <si>
    <t>2,000*2 " B24a</t>
  </si>
  <si>
    <t>2,000*1 " IP11c</t>
  </si>
  <si>
    <t>78</t>
  </si>
  <si>
    <t>914511112</t>
  </si>
  <si>
    <t>Montáž sloupku dopravních značek délky do 3,5 m do hliníkové patky pro sloupek D 60 mm</t>
  </si>
  <si>
    <t>-301312700</t>
  </si>
  <si>
    <t>https://podminky.urs.cz/item/CS_URS_2024_01/914511112</t>
  </si>
  <si>
    <t>3,000 " nový sloupek SDZ</t>
  </si>
  <si>
    <t>2,000 " přesunuté sloupky SDZ</t>
  </si>
  <si>
    <t>79</t>
  </si>
  <si>
    <t>40445230</t>
  </si>
  <si>
    <t>sloupek pro dopravní značku Zn D 70mm v 3,5m</t>
  </si>
  <si>
    <t>1217084123</t>
  </si>
  <si>
    <t>80</t>
  </si>
  <si>
    <t>40445254</t>
  </si>
  <si>
    <t>víčko plastové na sloupek D 70mm</t>
  </si>
  <si>
    <t>-803090014</t>
  </si>
  <si>
    <t>81</t>
  </si>
  <si>
    <t>915223121</t>
  </si>
  <si>
    <t>Orientační prvky pro nevidomé z plastu na pozemních komunikacích a komunikacích pro pěší vodicí linie na přechodu šířky 170 mm</t>
  </si>
  <si>
    <t>1754160493</t>
  </si>
  <si>
    <t>https://podminky.urs.cz/item/CS_URS_2024_01/915223121</t>
  </si>
  <si>
    <t>6,500</t>
  </si>
  <si>
    <t>82</t>
  </si>
  <si>
    <t>915351112</t>
  </si>
  <si>
    <t>Vodorovné značení předformovaným termoplastem písmena nebo číslice velikosti do 2,5 m</t>
  </si>
  <si>
    <t>-567665921</t>
  </si>
  <si>
    <t>https://podminky.urs.cz/item/CS_URS_2024_01/915351112</t>
  </si>
  <si>
    <t>27,000 " V20 (cyklopiktokoridor)</t>
  </si>
  <si>
    <t>83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</si>
  <si>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</si>
  <si>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</si>
  <si>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1943221635</t>
  </si>
  <si>
    <t>https://podminky.urs.cz/item/CS_URS_2024_01/916131213</t>
  </si>
  <si>
    <t>"D.6_Situace_obrub.pdf</t>
  </si>
  <si>
    <t>84</t>
  </si>
  <si>
    <t>59217029</t>
  </si>
  <si>
    <t>obrubník silniční betonový nájezdový 1000x150x150mm</t>
  </si>
  <si>
    <t>-344792865</t>
  </si>
  <si>
    <t>34,24*1,02 'Přepočtené koeficientem množství</t>
  </si>
  <si>
    <t>85</t>
  </si>
  <si>
    <t>59217030</t>
  </si>
  <si>
    <t>obrubník silniční betonový přechodový 1000x150x150-250mm</t>
  </si>
  <si>
    <t>-1703807457</t>
  </si>
  <si>
    <t>12*1,02 'Přepočtené koeficientem množství</t>
  </si>
  <si>
    <t>86</t>
  </si>
  <si>
    <t>59217031</t>
  </si>
  <si>
    <t>obrubník silniční betonový 1000x150x250mm</t>
  </si>
  <si>
    <t>-1965779596</t>
  </si>
  <si>
    <t>252,99*1,02 'Přepočtené koeficientem množství</t>
  </si>
  <si>
    <t>87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</si>
  <si>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</si>
  <si>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</si>
  <si>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-1861419040</t>
  </si>
  <si>
    <t>https://podminky.urs.cz/item/CS_URS_2024_01/916231213</t>
  </si>
  <si>
    <t>88</t>
  </si>
  <si>
    <t>59217002</t>
  </si>
  <si>
    <t>obrubník zahradní betonový šedý 1000x50x200mm</t>
  </si>
  <si>
    <t>1636425066</t>
  </si>
  <si>
    <t>186,27*1,02 'Přepočtené koeficientem množství</t>
  </si>
  <si>
    <t>89</t>
  </si>
  <si>
    <t>59217036</t>
  </si>
  <si>
    <t>obrubník parkový betonový 500x80x250mm přírodní</t>
  </si>
  <si>
    <t>1062180088</t>
  </si>
  <si>
    <t>28,6*1,02 'Přepočtené koeficientem množství</t>
  </si>
  <si>
    <t>90</t>
  </si>
  <si>
    <t>59217017</t>
  </si>
  <si>
    <t>obrubník betonový chodníkový 1000x100x250mm</t>
  </si>
  <si>
    <t>-1591980757</t>
  </si>
  <si>
    <t>7,01*1,02 'Přepočtené koeficientem množství</t>
  </si>
  <si>
    <t>91</t>
  </si>
  <si>
    <t>916231291</t>
  </si>
  <si>
    <t>Osazení chodníkového obrubníku betonového se zřízením lože, s vyplněním a zatřením spár cementovou maltou Příplatek k cenám za řezání obrubníků při osazení do oblouku vnitřního poloměru do 1 m</t>
  </si>
  <si>
    <t>-240686477</t>
  </si>
  <si>
    <t>https://podminky.urs.cz/item/CS_URS_2024_01/916231291</t>
  </si>
  <si>
    <t>VV viz. 916131213</t>
  </si>
  <si>
    <t>299,230*2,5/100 " cca. 2,5% z celkové délky</t>
  </si>
  <si>
    <t>92</t>
  </si>
  <si>
    <t>916231292</t>
  </si>
  <si>
    <t>Osazení chodníkového obrubníku betonového se zřízením lože, s vyplněním a zatřením spár cementovou maltou Příplatek k cenám za řezání obrubníků při osazení do oblouku vnitřního poloměru do 2,5 m</t>
  </si>
  <si>
    <t>-1785090274</t>
  </si>
  <si>
    <t>https://podminky.urs.cz/item/CS_URS_2024_01/916231292</t>
  </si>
  <si>
    <t>299,230*5/100 " cca. 5% z celkové délky</t>
  </si>
  <si>
    <t>93</t>
  </si>
  <si>
    <t>916991121</t>
  </si>
  <si>
    <t>Lože pod obrubníky, krajníky nebo obruby z dlažebních kostek z betonu prostého</t>
  </si>
  <si>
    <t>1217754942</t>
  </si>
  <si>
    <t>https://podminky.urs.cz/item/CS_URS_2024_01/916991121</t>
  </si>
  <si>
    <t>299,230*0,0225 " přípočet nad základní položku</t>
  </si>
  <si>
    <t>94</t>
  </si>
  <si>
    <t>919112212</t>
  </si>
  <si>
    <t>Řezání dilatačních spár v živičném krytu vytvoření komůrky pro těsnící zálivku šířky 10 mm, hloubky 20 mm</t>
  </si>
  <si>
    <t>-265687620</t>
  </si>
  <si>
    <t>https://podminky.urs.cz/item/CS_URS_2024_01/919112212</t>
  </si>
  <si>
    <t>0,500*4*8 " UV</t>
  </si>
  <si>
    <t>(Pi*0,600)*1 " RŠ</t>
  </si>
  <si>
    <t>(Pi*0,200)*7 " poklop H+Š</t>
  </si>
  <si>
    <t>95</t>
  </si>
  <si>
    <t>919122111</t>
  </si>
  <si>
    <t>Utěsnění dilatačních spár zálivkou za tepla v cementobetonovém nebo živičném krytu včetně adhezního nátěru s těsnicím profilem pod zálivkou, pro komůrky šířky 10 mm, hloubky 20 mm</t>
  </si>
  <si>
    <t>-1556814622</t>
  </si>
  <si>
    <t>https://podminky.urs.cz/item/CS_URS_2024_01/919122111</t>
  </si>
  <si>
    <t>VV viz. 919112212</t>
  </si>
  <si>
    <t>328,523</t>
  </si>
  <si>
    <t>96</t>
  </si>
  <si>
    <t>919125111</t>
  </si>
  <si>
    <t>Těsnění svislé spáry mezi živičným krytem a ostatními prvky asfaltovou páskou samolepicí šířky 35 mm tl. 8 mm</t>
  </si>
  <si>
    <t>705531550</t>
  </si>
  <si>
    <t>https://podminky.urs.cz/item/CS_URS_2024_01/919125111</t>
  </si>
  <si>
    <t>97</t>
  </si>
  <si>
    <t>919726123</t>
  </si>
  <si>
    <t>Geotextilie netkaná pro ochranu, separaci nebo filtraci měrná hmotnost přes 300 do 500 g/m2</t>
  </si>
  <si>
    <t>-1773703283</t>
  </si>
  <si>
    <t>https://podminky.urs.cz/item/CS_URS_2024_01/919726123</t>
  </si>
  <si>
    <t>proti prolínání konstrukčních skladeb do zeminy</t>
  </si>
  <si>
    <t>98</t>
  </si>
  <si>
    <t>919731121</t>
  </si>
  <si>
    <t>Zarovnání styčné plochy podkladu nebo krytu podél vybourané části komunikace nebo zpevněné plochy živičné tl. do 50 mm</t>
  </si>
  <si>
    <t>248070073</t>
  </si>
  <si>
    <t>https://podminky.urs.cz/item/CS_URS_2024_01/919731121</t>
  </si>
  <si>
    <t>SKL_3_O/0,500 " napojení přes odskoky</t>
  </si>
  <si>
    <t>SKL_3_F/2,000*2 " fréza</t>
  </si>
  <si>
    <t>99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</si>
  <si>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</si>
  <si>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</si>
  <si>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-1098770327</t>
  </si>
  <si>
    <t>https://podminky.urs.cz/item/CS_URS_2024_01/919732211</t>
  </si>
  <si>
    <t>VV viz. 919731121</t>
  </si>
  <si>
    <t>343,040</t>
  </si>
  <si>
    <t>100</t>
  </si>
  <si>
    <t>919735111</t>
  </si>
  <si>
    <t>Řezání stávajícího živičného krytu nebo podkladu hloubky do 50 mm</t>
  </si>
  <si>
    <t>-471383645</t>
  </si>
  <si>
    <t>https://podminky.urs.cz/item/CS_URS_2024_01/919735111</t>
  </si>
  <si>
    <t>343,04</t>
  </si>
  <si>
    <t>101</t>
  </si>
  <si>
    <t>919735112</t>
  </si>
  <si>
    <t>Řezání stávajícího živičného krytu nebo podkladu hloubky přes 50 do 100 mm</t>
  </si>
  <si>
    <t>399274940</t>
  </si>
  <si>
    <t>https://podminky.urs.cz/item/CS_URS_2024_01/919735112</t>
  </si>
  <si>
    <t>102</t>
  </si>
  <si>
    <t>919735123</t>
  </si>
  <si>
    <t>Řezání stávajícího betonového krytu nebo podkladu hloubky přes 100 do 150 mm</t>
  </si>
  <si>
    <t>-1813581563</t>
  </si>
  <si>
    <t>https://podminky.urs.cz/item/CS_URS_2024_01/919735123</t>
  </si>
  <si>
    <t>VV viz. 919735112</t>
  </si>
  <si>
    <t>315,120 " SC 8/10</t>
  </si>
  <si>
    <t>103</t>
  </si>
  <si>
    <t>919794441</t>
  </si>
  <si>
    <t>Úprava ploch kolem hydrantů, šoupat, kanalizačních poklopů a mříží, sloupů apod. v živičných krytech jakékoliv tloušťky, jednotlivě v půdorysné ploše do 2 m2</t>
  </si>
  <si>
    <t>-809109273</t>
  </si>
  <si>
    <t>https://podminky.urs.cz/item/CS_URS_2024_01/919794441</t>
  </si>
  <si>
    <t>104</t>
  </si>
  <si>
    <t>936124111</t>
  </si>
  <si>
    <t>Montáž lavičky parkové stabilní bez zabetonování noh s udusáním sypaniny</t>
  </si>
  <si>
    <t>-287517668</t>
  </si>
  <si>
    <t>https://podminky.urs.cz/item/CS_URS_2024_01/936124111</t>
  </si>
  <si>
    <t>2,000 " zpětná montáž původní lavičky</t>
  </si>
  <si>
    <t>105</t>
  </si>
  <si>
    <t>966001212</t>
  </si>
  <si>
    <t>Odstranění lavičky parkové stabilní přichycené kotevními šrouby</t>
  </si>
  <si>
    <t>-1863430631</t>
  </si>
  <si>
    <t>https://podminky.urs.cz/item/CS_URS_2024_01/966001212</t>
  </si>
  <si>
    <t>2,000 " po provedení stavby bude zpětně usazena</t>
  </si>
  <si>
    <t>106</t>
  </si>
  <si>
    <t>966006132</t>
  </si>
  <si>
    <t>Odstranění dopravních nebo orientačních značek se sloupkem s uložením hmot na vzdálenost do 20 m nebo s naložením na dopravní prostředek, se zásypem jam a jeho zhutněním s betonovou patkou</t>
  </si>
  <si>
    <t>-1785773358</t>
  </si>
  <si>
    <t>https://podminky.urs.cz/item/CS_URS_2024_01/966006132</t>
  </si>
  <si>
    <t>107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</si>
  <si>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</si>
  <si>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</si>
  <si>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23077002</t>
  </si>
  <si>
    <t>https://podminky.urs.cz/item/CS_URS_2024_01/966006211</t>
  </si>
  <si>
    <t>108</t>
  </si>
  <si>
    <t>977151126</t>
  </si>
  <si>
    <t>Jádrové vrty diamantovými korunkami do stavebních materiálů (železobetonu, betonu, cihel, obkladů, dlažeb, kamene) průměru přes 200 do 225 mm</t>
  </si>
  <si>
    <t>-190262357</t>
  </si>
  <si>
    <t>https://podminky.urs.cz/item/CS_URS_2024_01/977151126</t>
  </si>
  <si>
    <t>0,120 " zaústění napojení nové UV do stávající RŠ</t>
  </si>
  <si>
    <t>109</t>
  </si>
  <si>
    <t>979024442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</si>
  <si>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chodníkových</t>
  </si>
  <si>
    <t>-519161427</t>
  </si>
  <si>
    <t>https://podminky.urs.cz/item/CS_URS_2024_01/979024442</t>
  </si>
  <si>
    <t>vybouraná kamenná obruba (krajník) pro uložení dle dispozic objednatele pro potřeby města</t>
  </si>
  <si>
    <t>110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</si>
  <si>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</si>
  <si>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</si>
  <si>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595891041</t>
  </si>
  <si>
    <t>https://podminky.urs.cz/item/CS_URS_2024_01/979054451</t>
  </si>
  <si>
    <t>sejmutá bet. dlažba určená k předláždění</t>
  </si>
  <si>
    <t>111</t>
  </si>
  <si>
    <t>985121121</t>
  </si>
  <si>
    <t>Tryskání degradovaného betonu stěn, rubu kleneb a podlah vodou pod tlakem do 300 barů</t>
  </si>
  <si>
    <t>-1535975863</t>
  </si>
  <si>
    <t>https://podminky.urs.cz/item/CS_URS_2024_01/985121121</t>
  </si>
  <si>
    <t>(76,000*1,000)*10/100 " stáv. betonová stěna mezi komunikací a chodníkem (v rozsahu 10% plochy)</t>
  </si>
  <si>
    <t>112</t>
  </si>
  <si>
    <t>985121912</t>
  </si>
  <si>
    <t>Tryskání degradovaného betonu Příplatek k cenám za plochu do 10 m2 jednotlivě</t>
  </si>
  <si>
    <t>149374541</t>
  </si>
  <si>
    <t>https://podminky.urs.cz/item/CS_URS_2024_01/985121912</t>
  </si>
  <si>
    <t>VV viz. 985121121</t>
  </si>
  <si>
    <t>7,600</t>
  </si>
  <si>
    <t>113</t>
  </si>
  <si>
    <t>985131311</t>
  </si>
  <si>
    <t>Očištění ploch stěn, rubu kleneb a podlah ruční dočištění ocelovými kartáči</t>
  </si>
  <si>
    <t>217677372</t>
  </si>
  <si>
    <t>https://podminky.urs.cz/item/CS_URS_2024_01/985131311</t>
  </si>
  <si>
    <t>76,000*1,000 " stáv. betonová stěna mezi komunikací a chodníkem</t>
  </si>
  <si>
    <t>114</t>
  </si>
  <si>
    <t>985311112</t>
  </si>
  <si>
    <t>Reprofilace betonu sanačními maltami na cementové bázi ručně stěn, tloušťky přes 10 do 20 mm</t>
  </si>
  <si>
    <t>-1032165556</t>
  </si>
  <si>
    <t>https://podminky.urs.cz/item/CS_URS_2024_01/985311112</t>
  </si>
  <si>
    <t>115</t>
  </si>
  <si>
    <t>985311912</t>
  </si>
  <si>
    <t>Reprofilace betonu sanačními maltami na cementové bázi ručně Příplatek k cenám za plochu do 10 m2 jednotlivě</t>
  </si>
  <si>
    <t>393828617</t>
  </si>
  <si>
    <t>https://podminky.urs.cz/item/CS_URS_2024_01/985311912</t>
  </si>
  <si>
    <t>116</t>
  </si>
  <si>
    <t>985312114</t>
  </si>
  <si>
    <t>Stěrka k vyrovnání ploch reprofilovaného betonu stěn, tloušťky do 5 mm</t>
  </si>
  <si>
    <t>-619788803</t>
  </si>
  <si>
    <t>https://podminky.urs.cz/item/CS_URS_2024_01/985312114</t>
  </si>
  <si>
    <t>117</t>
  </si>
  <si>
    <t>985312192</t>
  </si>
  <si>
    <t>Stěrka k vyrovnání ploch reprofilovaného betonu Příplatek k cenám za plochu do 10 m2 jednotlivě</t>
  </si>
  <si>
    <t>-1364558306</t>
  </si>
  <si>
    <t>https://podminky.urs.cz/item/CS_URS_2024_01/985312192</t>
  </si>
  <si>
    <t>118</t>
  </si>
  <si>
    <t>985323111</t>
  </si>
  <si>
    <t>Spojovací můstek reprofilovaného betonu na cementové bázi, tloušťky 1 mm</t>
  </si>
  <si>
    <t>1943820908</t>
  </si>
  <si>
    <t>https://podminky.urs.cz/item/CS_URS_2024_01/985323111</t>
  </si>
  <si>
    <t>119</t>
  </si>
  <si>
    <t>985323912</t>
  </si>
  <si>
    <t>Spojovací můstek reprofilovaného betonu Příplatek k cenám za plochu do 10 m2 jednotlivě</t>
  </si>
  <si>
    <t>-1349691252</t>
  </si>
  <si>
    <t>https://podminky.urs.cz/item/CS_URS_2024_01/985323912</t>
  </si>
  <si>
    <t>120</t>
  </si>
  <si>
    <t>985324111</t>
  </si>
  <si>
    <t>Ochranný nátěr betonu na bázi silanu impregnační dvojnásobný S1 (OS-A)</t>
  </si>
  <si>
    <t>1620048666</t>
  </si>
  <si>
    <t>https://podminky.urs.cz/item/CS_URS_2024_01/985324111</t>
  </si>
  <si>
    <t>997</t>
  </si>
  <si>
    <t>Přesun sutě</t>
  </si>
  <si>
    <t>121</t>
  </si>
  <si>
    <t>997221551</t>
  </si>
  <si>
    <t>Vodorovná doprava suti bez naložení, ale se složením a s hrubým urovnáním ze sypkých materiálů, na vzdálenost do 1 km</t>
  </si>
  <si>
    <t>-36670085</t>
  </si>
  <si>
    <t>https://podminky.urs.cz/item/CS_URS_2024_01/997221551</t>
  </si>
  <si>
    <t>3,312+271,648 " podkl. drc. kamenivo apod.</t>
  </si>
  <si>
    <t>6,422 " afaltová fréza</t>
  </si>
  <si>
    <t>122</t>
  </si>
  <si>
    <t>997221559</t>
  </si>
  <si>
    <t>Vodorovná doprava suti bez naložení, ale se složením a s hrubým urovnáním Příplatek k ceně za každý další započatý 1 km přes 1 km</t>
  </si>
  <si>
    <t>1311570199</t>
  </si>
  <si>
    <t>https://podminky.urs.cz/item/CS_URS_2024_01/997221559</t>
  </si>
  <si>
    <t>VV viz. 997221551</t>
  </si>
  <si>
    <t>281,382*19</t>
  </si>
  <si>
    <t>123</t>
  </si>
  <si>
    <t>997221561</t>
  </si>
  <si>
    <t>Vodorovná doprava suti bez naložení, ale se složením a s hrubým urovnáním z kusových materiálů, na vzdálenost do 1 km</t>
  </si>
  <si>
    <t>-175961720</t>
  </si>
  <si>
    <t>https://podminky.urs.cz/item/CS_URS_2024_01/997221561</t>
  </si>
  <si>
    <t>138,138+117,371 " podkl. stmelená vrstva SC 8/10</t>
  </si>
  <si>
    <t>81,839+79,451 " asfaltové kry</t>
  </si>
  <si>
    <t>4,354 " bet. obruby</t>
  </si>
  <si>
    <t>0,494 " degrad. otrysk. beton</t>
  </si>
  <si>
    <t>124</t>
  </si>
  <si>
    <t>997221569</t>
  </si>
  <si>
    <t>-1836320640</t>
  </si>
  <si>
    <t>https://podminky.urs.cz/item/CS_URS_2024_01/997221569</t>
  </si>
  <si>
    <t>VV viz. 997221561</t>
  </si>
  <si>
    <t>421,647*19</t>
  </si>
  <si>
    <t>125</t>
  </si>
  <si>
    <t>997221571</t>
  </si>
  <si>
    <t>Vodorovná doprava vybouraných hmot bez naložení, ale se složením a s hrubým urovnáním na vzdálenost do 1 km</t>
  </si>
  <si>
    <t>2142403597</t>
  </si>
  <si>
    <t>https://podminky.urs.cz/item/CS_URS_2024_01/997221571</t>
  </si>
  <si>
    <t>prvky k předání a uskladnění dle dispozic objednateli</t>
  </si>
  <si>
    <t>2,970 " bet. dlažba</t>
  </si>
  <si>
    <t>67,886 " kamenný krajník</t>
  </si>
  <si>
    <t>126</t>
  </si>
  <si>
    <t>997221579</t>
  </si>
  <si>
    <t>Vodorovná doprava vybouraných hmot bez naložení, ale se složením a s hrubým urovnáním na vzdálenost Příplatek k ceně za každý další započatý 1 km přes 1 km</t>
  </si>
  <si>
    <t>1862220921</t>
  </si>
  <si>
    <t>https://podminky.urs.cz/item/CS_URS_2024_01/997221579</t>
  </si>
  <si>
    <t>VV viz. 997221571</t>
  </si>
  <si>
    <t>70,856*4</t>
  </si>
  <si>
    <t>127</t>
  </si>
  <si>
    <t>997221611</t>
  </si>
  <si>
    <t>Nakládání na dopravní prostředky pro vodorovnou dopravu suti</t>
  </si>
  <si>
    <t>-1498159610</t>
  </si>
  <si>
    <t>https://podminky.urs.cz/item/CS_URS_2024_01/997221611</t>
  </si>
  <si>
    <t>128</t>
  </si>
  <si>
    <t>997221612</t>
  </si>
  <si>
    <t>Nakládání na dopravní prostředky pro vodorovnou dopravu vybouraných hmot</t>
  </si>
  <si>
    <t>-1128856851</t>
  </si>
  <si>
    <t>https://podminky.urs.cz/item/CS_URS_2024_01/997221612</t>
  </si>
  <si>
    <t>129</t>
  </si>
  <si>
    <t>997221861</t>
  </si>
  <si>
    <t>Poplatek za uložení stavebního odpadu na recyklační skládce (skládkovné) z prostého betonu zatříděného do Katalogu odpadů pod kódem 17 01 01</t>
  </si>
  <si>
    <t>-286067454</t>
  </si>
  <si>
    <t>https://podminky.urs.cz/item/CS_URS_2024_01/997221861</t>
  </si>
  <si>
    <t>130</t>
  </si>
  <si>
    <t>997221873</t>
  </si>
  <si>
    <t>-1877261510</t>
  </si>
  <si>
    <t>https://podminky.urs.cz/item/CS_URS_2024_01/997221873</t>
  </si>
  <si>
    <t>131</t>
  </si>
  <si>
    <t>997221875</t>
  </si>
  <si>
    <t>Poplatek za uložení stavebního odpadu na recyklační skládce (skládkovné) asfaltového bez obsahu dehtu zatříděného do Katalogu odpadů pod kódem 17 03 02</t>
  </si>
  <si>
    <t>-6990662</t>
  </si>
  <si>
    <t>https://podminky.urs.cz/item/CS_URS_2024_01/997221875</t>
  </si>
  <si>
    <t>998</t>
  </si>
  <si>
    <t>Přesun hmot</t>
  </si>
  <si>
    <t>132</t>
  </si>
  <si>
    <t>998223011</t>
  </si>
  <si>
    <t>Přesun hmot pro pozemní komunikace s krytem dlážděným dopravní vzdálenost do 200 m jakékoliv délky objektu</t>
  </si>
  <si>
    <t>1104736194</t>
  </si>
  <si>
    <t>https://podminky.urs.cz/item/CS_URS_2024_01/998223011</t>
  </si>
  <si>
    <t>133</t>
  </si>
  <si>
    <t>998223091</t>
  </si>
  <si>
    <t>Přesun hmot pro pozemní komunikace s krytem dlážděným Příplatek k ceně za zvětšený přesun přes vymezenou vodorovnou dopravní vzdálenost do 1000 m</t>
  </si>
  <si>
    <t>-395863931</t>
  </si>
  <si>
    <t>https://podminky.urs.cz/item/CS_URS_2024_01/998223091</t>
  </si>
  <si>
    <t>PSV</t>
  </si>
  <si>
    <t>Práce a dodávky PSV</t>
  </si>
  <si>
    <t>711</t>
  </si>
  <si>
    <t>Izolace proti vodě, vlhkosti a plynům</t>
  </si>
  <si>
    <t>134</t>
  </si>
  <si>
    <t>711161222</t>
  </si>
  <si>
    <t>Izolace proti zemní vlhkosti a beztlakové vodě nopovými fóliemi na ploše svislé S vrstva ochranná, odvětrávací a drenážní s nakašírovanou filtrační textilií výška nopku 8,0 mm, tl. fólie do 0,6 mm</t>
  </si>
  <si>
    <t>-20910431</t>
  </si>
  <si>
    <t>https://podminky.urs.cz/item/CS_URS_2024_01/711161222</t>
  </si>
  <si>
    <t>(55,270+91,850)*0,500 " úprava při styku se stávající stavební konstrukcí (např. podezdívka oplocení, objekt apod.)</t>
  </si>
  <si>
    <t>135</t>
  </si>
  <si>
    <t>711161384</t>
  </si>
  <si>
    <t>Izolace proti zemní vlhkosti a beztlakové vodě nopovými fóliemi ostatní ukončení izolace provětrávací lištou</t>
  </si>
  <si>
    <t>479078680</t>
  </si>
  <si>
    <t>https://podminky.urs.cz/item/CS_URS_2024_01/711161384</t>
  </si>
  <si>
    <t>55,270+91,850 " úprava při styku se stávající stavební konstrukcí (např. podezdívka oplocení, objekt apod.)</t>
  </si>
  <si>
    <t>136</t>
  </si>
  <si>
    <t>998711101</t>
  </si>
  <si>
    <t>Přesun hmot pro izolace proti vodě, vlhkosti a plynům stanovený z hmotnosti přesunovaného materiálu vodorovná dopravní vzdálenost do 50 m základní v objektech výšky do 6 m</t>
  </si>
  <si>
    <t>1902813661</t>
  </si>
  <si>
    <t>https://podminky.urs.cz/item/CS_URS_2024_01/998711101</t>
  </si>
  <si>
    <t>SO 900 - Návrh DIO</t>
  </si>
  <si>
    <t>119003141</t>
  </si>
  <si>
    <t>Pomocné konstrukce při zabezpečení výkopu svislé plastový plot zřízení</t>
  </si>
  <si>
    <t>-572182188</t>
  </si>
  <si>
    <t>https://podminky.urs.cz/item/CS_URS_2024_01/119003141</t>
  </si>
  <si>
    <t>"C.3_Speciální_výkres_situace_ZOV_hrubý_návrh_DIO</t>
  </si>
  <si>
    <t>330,000*2 " úsek km 0,000 00 - 0,330 00</t>
  </si>
  <si>
    <t>119003142</t>
  </si>
  <si>
    <t>Pomocné konstrukce při zabezpečení výkopu svislé plastový plot odstranění</t>
  </si>
  <si>
    <t>1623975084</t>
  </si>
  <si>
    <t>https://podminky.urs.cz/item/CS_URS_2024_01/119003142</t>
  </si>
  <si>
    <t>VV viz. 119003141</t>
  </si>
  <si>
    <t>660,000</t>
  </si>
  <si>
    <t>913121111</t>
  </si>
  <si>
    <t>Montáž a demontáž dočasných dopravních značek kompletních značek vč. podstavce a sloupku základních</t>
  </si>
  <si>
    <t>-2088777641</t>
  </si>
  <si>
    <t>https://podminky.urs.cz/item/CS_URS_2024_01/913121111</t>
  </si>
  <si>
    <t>2,000*7 " A15 (7x pracovní úsek)</t>
  </si>
  <si>
    <t>913121211</t>
  </si>
  <si>
    <t>Montáž a demontáž dočasných dopravních značek Příplatek za první a každý další den použití dočasných dopravních značek k ceně 12-1111</t>
  </si>
  <si>
    <t>134147880</t>
  </si>
  <si>
    <t>https://podminky.urs.cz/item/CS_URS_2024_01/913121211</t>
  </si>
  <si>
    <t>VV viz. 913121111</t>
  </si>
  <si>
    <t>14,000*30*4 " předpoklad 4 měsíce</t>
  </si>
  <si>
    <t>913321111</t>
  </si>
  <si>
    <t>Montáž a demontáž dočasných dopravních vodících zařízení směrové desky základní</t>
  </si>
  <si>
    <t>1758110972</t>
  </si>
  <si>
    <t>https://podminky.urs.cz/item/CS_URS_2024_01/913321111</t>
  </si>
  <si>
    <t>7,000*7 " Z4a (7x pracovní úsek)</t>
  </si>
  <si>
    <t>913321115</t>
  </si>
  <si>
    <t>Montáž a demontáž dočasných dopravních vodících zařízení soupravy směrových desek s výstražným světlem 3 desky</t>
  </si>
  <si>
    <t>-1068416807</t>
  </si>
  <si>
    <t>https://podminky.urs.cz/item/CS_URS_2024_01/913321115</t>
  </si>
  <si>
    <t>1,000*7 " Z4a + S7 (7x pracovní úsek)</t>
  </si>
  <si>
    <t>913321211</t>
  </si>
  <si>
    <t>Montáž a demontáž dočasných dopravních vodících zařízení Příplatek za první a každý další den použití dočasných dopravních vodících zařízení k ceně 32-1111</t>
  </si>
  <si>
    <t>1724483897</t>
  </si>
  <si>
    <t>https://podminky.urs.cz/item/CS_URS_2024_01/913321211</t>
  </si>
  <si>
    <t>VV viz. 913321111</t>
  </si>
  <si>
    <t>49,000*30*4 " předpoklad 4 měsíce</t>
  </si>
  <si>
    <t>913321215</t>
  </si>
  <si>
    <t>Montáž a demontáž dočasných dopravních vodících zařízení Příplatek za první a každý další den použití dočasných dopravních vodících zařízení k ceně 32-1115</t>
  </si>
  <si>
    <t>-129449414</t>
  </si>
  <si>
    <t>https://podminky.urs.cz/item/CS_URS_2024_01/913321215</t>
  </si>
  <si>
    <t>VV viz. 913321115</t>
  </si>
  <si>
    <t>7,000*30*4 " předpoklad 4 měsíce</t>
  </si>
  <si>
    <t>913331115</t>
  </si>
  <si>
    <t>Montáž a demontáž dočasných dopravních vodících zařízení signální svítilny včetně akumulátoru</t>
  </si>
  <si>
    <t>698258159</t>
  </si>
  <si>
    <t>https://podminky.urs.cz/item/CS_URS_2024_01/913331115</t>
  </si>
  <si>
    <t>2,000*7 " S7 na A15 (7x pracovní úsek)</t>
  </si>
  <si>
    <t>913331215</t>
  </si>
  <si>
    <t>Montáž a demontáž dočasných dopravních vodících zařízení Příplatek za první a každý další den použití dočasných dopravních vodících zařízení k ceně 33-1115</t>
  </si>
  <si>
    <t>285409306</t>
  </si>
  <si>
    <t>https://podminky.urs.cz/item/CS_URS_2024_01/913331215</t>
  </si>
  <si>
    <t>VV viz. 913331115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</si>
  <si>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</si>
  <si>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</si>
  <si>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</si>
  <si>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</si>
  <si>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</si>
  <si>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</si>
  <si>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</si>
  <si>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</si>
  <si>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</si>
  <si>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</si>
  <si>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</si>
  <si>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 - prostorové (směrové + výškové) vytýčení stavby</t>
  </si>
  <si>
    <t>Kč</t>
  </si>
  <si>
    <t>1024</t>
  </si>
  <si>
    <t>-376580706</t>
  </si>
  <si>
    <t>https://podminky.urs.cz/item/CS_URS_2024_01/012203000</t>
  </si>
  <si>
    <t>P</t>
  </si>
  <si>
    <t>Poznámka k položce:_x000D_
viz. tabulka vytyčovacích bodů (43 bodů)</t>
  </si>
  <si>
    <t>012303000</t>
  </si>
  <si>
    <t>Geodetické práce po výstavbě - geometrické zaměření nového stavu a vypracování geometrického plánu (4x v tištěné podobě + 1x v elektronické podobě)</t>
  </si>
  <si>
    <t>-101103400</t>
  </si>
  <si>
    <t>https://podminky.urs.cz/item/CS_URS_2024_01/012303000</t>
  </si>
  <si>
    <t>013254000</t>
  </si>
  <si>
    <t>Dokumentace skutečného provedení stavby s barevným vyznačením případných změn či odchylek od schválené PD (4x v tištěné podobě + 1x v elektronické podobě)</t>
  </si>
  <si>
    <t>1085827553</t>
  </si>
  <si>
    <t>https://podminky.urs.cz/item/CS_URS_2024_01/013254000</t>
  </si>
  <si>
    <t>013294000</t>
  </si>
  <si>
    <t>Ostatní dokumentace - fotodokumentace z průběhu provádění prací</t>
  </si>
  <si>
    <t>-634667894</t>
  </si>
  <si>
    <t>https://podminky.urs.cz/item/CS_URS_2024_01/013294000</t>
  </si>
  <si>
    <t>VRN3</t>
  </si>
  <si>
    <t>Zařízení staveniště</t>
  </si>
  <si>
    <t>032103000</t>
  </si>
  <si>
    <t>Náklady na stavební buňky - 1x šatní buňka + 1x skladovací buňka</t>
  </si>
  <si>
    <t>1584729235</t>
  </si>
  <si>
    <t>https://podminky.urs.cz/item/CS_URS_2024_01/032103000</t>
  </si>
  <si>
    <t>032603000</t>
  </si>
  <si>
    <t>Mycí centrum pro nákladní vozidla a stavební stroje pro očištění před vjezdem na městské komunikace</t>
  </si>
  <si>
    <t>-1285586301</t>
  </si>
  <si>
    <t>https://podminky.urs.cz/item/CS_URS_2024_01/032603000</t>
  </si>
  <si>
    <t>032803000</t>
  </si>
  <si>
    <t>Ostatní vybavení staveniště - mobilní chemická toaleta</t>
  </si>
  <si>
    <t>744799763</t>
  </si>
  <si>
    <t>https://podminky.urs.cz/item/CS_URS_2024_01/032803000</t>
  </si>
  <si>
    <t>034103000</t>
  </si>
  <si>
    <t>Oplocení staveniště pomocí mobilního rámového oplocení do patek s drátěnnou výplní výšky do 2,2m</t>
  </si>
  <si>
    <t>-297082034</t>
  </si>
  <si>
    <t>https://podminky.urs.cz/item/CS_URS_2024_01/034103000</t>
  </si>
  <si>
    <t>034503000</t>
  </si>
  <si>
    <t>Informační tabule na staveništi s uvedením názvu akce, termínů realizace a nezbytných údajů o objednateli, zhotoviteli, AD a TDS včetně kontaktních údajů (2 tabule)</t>
  </si>
  <si>
    <t>892047181</t>
  </si>
  <si>
    <t>https://podminky.urs.cz/item/CS_URS_2024_01/034503000</t>
  </si>
  <si>
    <t>VRN4</t>
  </si>
  <si>
    <t>Inženýrská činnost</t>
  </si>
  <si>
    <t>042603000</t>
  </si>
  <si>
    <t>Plán zkoušek - vypracování a odsouhlasení KZP (kontrolní zkušební plán) a TP (technologický předpis) pro jednotlivé stavební operace a stavební postupy</t>
  </si>
  <si>
    <t>-85622970</t>
  </si>
  <si>
    <t>https://podminky.urs.cz/item/CS_URS_2024_01/042603000</t>
  </si>
  <si>
    <t>042703000</t>
  </si>
  <si>
    <t>Technické požadavky na výrobky - vzorkování použitých vybraných materiálů v rozsahu a formátech dle požadavků objednatele, AD a TDS</t>
  </si>
  <si>
    <t>-1583931097</t>
  </si>
  <si>
    <t>https://podminky.urs.cz/item/CS_URS_2024_01/042703000</t>
  </si>
  <si>
    <t>043154000</t>
  </si>
  <si>
    <t>Zkoušky hutnicí</t>
  </si>
  <si>
    <t>1669157515</t>
  </si>
  <si>
    <t>https://podminky.urs.cz/item/CS_URS_2024_01/043154000</t>
  </si>
  <si>
    <t>VRN7</t>
  </si>
  <si>
    <t>Provozní vlivy</t>
  </si>
  <si>
    <t>072103001</t>
  </si>
  <si>
    <t>Projednání DIO a zajištění DIR komunikace II.a III. třídy včetně pronájmu, osazení a odstranění PDZ (provizorní dopravní značení) plynoucích z DIO a DIR</t>
  </si>
  <si>
    <t>2107583437</t>
  </si>
  <si>
    <t>https://podminky.urs.cz/item/CS_URS_2024_01/072103001</t>
  </si>
  <si>
    <t>SEZNAM FIGUR</t>
  </si>
  <si>
    <t>Výměra</t>
  </si>
  <si>
    <t xml:space="preserve"> SO 101</t>
  </si>
  <si>
    <t>11,550</t>
  </si>
  <si>
    <t>Použití figury:</t>
  </si>
  <si>
    <t>Kryt vymývaným dekoračním kamenivem (kačírkem) tl 200 mm</t>
  </si>
  <si>
    <t>7,010</t>
  </si>
  <si>
    <t>Úprava pláně pro silnice a dálnice v zářezech se zhutněním</t>
  </si>
  <si>
    <t>Osazení chodníkového obrubníku betonového stojatého s boční opěrou do lože z betonu prostého</t>
  </si>
  <si>
    <t>Řezání spár pro vytvoření komůrky š 10 mm hl 20 mm pro těsnící zálivku v živičném krytu</t>
  </si>
  <si>
    <t>Geotextilie pro ochranu, separaci a filtraci netkaná měrná hm přes 300 do 500 g/m2</t>
  </si>
  <si>
    <t>11,480+6,450+10,410+30,190+5,040+1,650+4,120+0,300+8,000+8,000+5,140+26,430+4,180+3,350+11,840+5,030+39,550+1,110+4,000</t>
  </si>
  <si>
    <t>5,000+5,290+16,310+2,000</t>
  </si>
  <si>
    <t>4,250+4,390+6,280+3,000+6,000+5,290+5,030</t>
  </si>
  <si>
    <t>Osazení silničního obrubníku betonového stojatého s boční opěrou do lože z betonu prostého</t>
  </si>
  <si>
    <t>8,000+1,500+18,700+11,620+31,000+32,710+2,000+22,130+7,180+50,400+37,230+30,520</t>
  </si>
  <si>
    <t>12,000</t>
  </si>
  <si>
    <t>661,240</t>
  </si>
  <si>
    <t>Podklad ze štěrkodrtě ŠD plochy přes 100 m2 tl 150 mm</t>
  </si>
  <si>
    <t>Kladení zámkové dlažby komunikací pro pěší ručně tl 60 mm skupiny A pl přes 300 m2</t>
  </si>
  <si>
    <t>16,940</t>
  </si>
  <si>
    <t>2,560</t>
  </si>
  <si>
    <t>Úprava krytu z kameniva drceného pro nový kryt s doplněním kameniva drceného přes 0,04 do 0,06 m3/m2</t>
  </si>
  <si>
    <t>Kladení zámkové dlažby komunikací pro pěší ručně tl 60 mm skupiny A pl do 50 m2</t>
  </si>
  <si>
    <t>Očištění vybouraných zámkových dlaždic s původním spárováním z kameniva těženého</t>
  </si>
  <si>
    <t>261,810</t>
  </si>
  <si>
    <t>Podklad ze štěrkodrtě ŠD plochy přes 100 m2 tl 120 mm</t>
  </si>
  <si>
    <t>Podklad ze směsi stmelené cementem SC C 12/15 (PB III) tl 100 mm</t>
  </si>
  <si>
    <t>Litý asfalt MA 8 (LAJ) tl 30 mm š do 3 m z nemodifikovaného asfaltu</t>
  </si>
  <si>
    <t>27,920</t>
  </si>
  <si>
    <t>Postřik živičný infiltrační s posypem z asfaltu množství 1 kg/m2</t>
  </si>
  <si>
    <t>Postřik živičný spojovací z asfaltu v množství 0,30 kg/m2</t>
  </si>
  <si>
    <t>Asfaltový beton vrstva obrusná ACO 11+ (ABS) tř. I tl 40 mm š do 3 m z nemodifikovaného asfaltu</t>
  </si>
  <si>
    <t>Asfaltový beton vrstva ložní ACL 16 (ABH) tl 70 mm š do 3 m z nemodifikovaného asfaltu</t>
  </si>
  <si>
    <t>Zarovnání styčné plochy podkladu nebo krytu živičného tl do 50 mm</t>
  </si>
  <si>
    <t>157,560</t>
  </si>
  <si>
    <t>Podklad ze štěrkodrtě ŠD plochy přes 100 m2 tl 200 mm</t>
  </si>
  <si>
    <t>Podklad ze směsi stmelené cementem SC C 8/10 (KSC I) tl 150 mm</t>
  </si>
  <si>
    <t>Řezání stávajícího živičného krytu hl přes 50 do 100 mm</t>
  </si>
  <si>
    <t>29,540</t>
  </si>
  <si>
    <t>Podklad ze směsi stmelené cementem SC C 8/10 (KSC I) tl 120 mm</t>
  </si>
  <si>
    <t>Kladení zámkové dlažby pozemních komunikací ručně tl 80 mm skupiny A pl do 50 m2</t>
  </si>
  <si>
    <t>32,090</t>
  </si>
  <si>
    <t>7,920</t>
  </si>
  <si>
    <t>142,340</t>
  </si>
  <si>
    <t>Vodorovné přemístění přes 500 do 1000 m výkopku/sypaniny z horniny třídy těžitelnosti I skupiny 1 až 3</t>
  </si>
  <si>
    <t>Nakládání výkopku z hornin třídy těžitelnosti I skupiny 1 až 3 přes 100 m3</t>
  </si>
  <si>
    <t>Uložení sypaniny na skládky nebo meziskládky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</si>
  <si>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</si>
  <si>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</si>
  <si>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</si>
  <si>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</si>
  <si>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</si>
  <si>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</si>
  <si>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</si>
  <si>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</si>
  <si>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</si>
  <si>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</si>
  <si>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</si>
  <si>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</si>
  <si>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</si>
  <si>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</si>
  <si>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</si>
  <si>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</si>
  <si>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</si>
  <si>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</si>
  <si>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</si>
  <si>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</si>
  <si>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</si>
  <si>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</si>
  <si>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</si>
  <si>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</si>
  <si>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</si>
  <si>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</si>
  <si>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</si>
  <si>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</si>
  <si>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</si>
  <si>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</si>
  <si>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</si>
  <si>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</si>
  <si>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</si>
  <si>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</si>
  <si>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</si>
  <si>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</si>
  <si>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</si>
  <si>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</si>
  <si>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</si>
  <si>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</si>
  <si>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</si>
  <si>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</si>
  <si>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</si>
  <si>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</si>
  <si>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</si>
  <si>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</si>
  <si>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</si>
  <si>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</si>
  <si>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</si>
  <si>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</si>
  <si>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</si>
  <si>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</si>
  <si>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</si>
  <si>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</si>
  <si>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</si>
  <si>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</si>
  <si>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</si>
  <si>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</si>
  <si>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</si>
  <si>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</si>
  <si>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</si>
  <si>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</si>
  <si>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</si>
  <si>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</si>
  <si>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</si>
  <si>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</si>
  <si>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</si>
  <si>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</si>
  <si>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</si>
  <si>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</si>
  <si>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</si>
  <si>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</si>
  <si>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</si>
  <si>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</si>
  <si>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</si>
  <si>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</si>
  <si>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</si>
  <si>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</si>
  <si>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</si>
  <si>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</si>
  <si>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</si>
  <si>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</si>
  <si>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</si>
  <si>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</si>
  <si>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</si>
  <si>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</si>
  <si>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</si>
  <si>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</si>
  <si>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</si>
  <si>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</si>
  <si>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</si>
  <si>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</si>
  <si>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</si>
  <si>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</si>
  <si>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</si>
  <si>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</si>
  <si>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</si>
  <si>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</si>
  <si>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</si>
  <si>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</si>
  <si>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</si>
  <si>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</si>
  <si>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</si>
  <si>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</si>
  <si>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</si>
  <si>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</si>
  <si>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</si>
  <si>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</si>
  <si>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</si>
  <si>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</si>
  <si>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</si>
  <si>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</si>
  <si>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</si>
  <si>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</si>
  <si>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</si>
  <si>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</si>
  <si>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</si>
  <si>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</si>
  <si>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</si>
  <si>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</si>
  <si>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</si>
  <si>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</si>
  <si>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</si>
  <si>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</si>
  <si>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</si>
  <si>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</si>
  <si>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</si>
  <si>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</si>
  <si>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</si>
  <si>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</si>
  <si>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</si>
  <si>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</si>
  <si>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</si>
  <si>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</si>
  <si>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</si>
  <si>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</si>
  <si>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</si>
  <si>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</si>
  <si>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</si>
  <si>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</si>
  <si>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</si>
  <si>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</si>
  <si>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</si>
  <si>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</si>
  <si>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</si>
  <si>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</si>
  <si>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</si>
  <si>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</si>
  <si>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</si>
  <si>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</si>
  <si>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</si>
  <si>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</si>
  <si>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</si>
  <si>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</si>
  <si>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</si>
  <si>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</si>
  <si>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</si>
  <si>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</si>
  <si>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</si>
  <si>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</si>
  <si>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</si>
  <si>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</si>
  <si>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</si>
  <si>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</si>
  <si>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</si>
  <si>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</si>
  <si>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</si>
  <si>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</si>
  <si>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</si>
  <si>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</si>
  <si>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</si>
  <si>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</si>
  <si>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</si>
  <si>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</si>
  <si>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</si>
  <si>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</si>
  <si>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</si>
  <si>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</si>
  <si>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</si>
  <si>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</si>
  <si>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</si>
  <si>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</si>
  <si>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</si>
  <si>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</si>
  <si>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</si>
  <si>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</si>
  <si>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Všeobecné podmínky k ceně díla</t>
  </si>
  <si>
    <r>
      <t>1)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Nabídková cena obsahuje veškeré práce a dodávky, které jsou zřejmé z projektové dokumentace, zejména technické zprávy, výkresů, výkazu výměr a výpisů materiálů.</t>
    </r>
  </si>
  <si>
    <r>
      <t>2)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Pro stanovení ceny je nutné prostudovat veškeré dostupné podklady a zejména prohlédnout vlastní staveniště.</t>
    </r>
  </si>
  <si>
    <r>
      <t>3)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Věcné ani výměrové údaje ve všech soupisech prací a dodávek nesmějí být zhotovitelem při zpracování nabídky měněny. Výměry materiálů ve specifikacích jsou uvedeny v teoretické (vypočítané) výměře, náklady na prořez či ztratné zohlední dodavatel v jednotkové ceně. Celkové ceny jednotlivých položek i kapitol budou odpovídat uvedené věcné náplni a výměrám v soupisu prací a dodávek.</t>
    </r>
  </si>
  <si>
    <r>
      <t>4)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Zhotovitel při vypracování nabídky zohlední všechny údaje a požadavky uvedené v projektu a v technických standardech. Pokud tak neučiní, nebude v průběhu provádění stavby brán zřetel na jeho eventuální požadavky na uznání víceprací vyplývajících z údajů a požadavků uvedených ve výše zmíněné projektové dokumentaci.</t>
    </r>
  </si>
  <si>
    <r>
      <t>5)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Výkaz výměr, dodávek a prací nemusí být úplný a vyčerpávající. Je souhrnný, tzn.že poskytuje ucelený přehled o rozsahu dodávky pomocí položek, které mají vliv na celkovou a pevnou cenu díla. Je pouze jednou částí dokumentace. Uchazeč je povinen při sestavování rozpočtu kontrolovat VV s PD. Pokud narazí při sestavování nabídkového rozpočtu na nesrovnalost mezi PD a VV je povinen o tom neprodleně informovat zadavatele. Pokud tak neučiní, nebude brán zřetel na případně pozdější požadované vícepráce a vícenáklady.</t>
    </r>
  </si>
  <si>
    <r>
      <t>6)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Jsou-li ve výkazu výměr uvedeny odkazy na obchodní firmy, názvy nebo specifická označení výrobků apod., jsou takové odkazy pouze informativní a zadavatel umožňuje použít i jiných, zejména kvalitativně a technicky stejných řešení.</t>
    </r>
  </si>
  <si>
    <r>
      <t>7)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Nabídka a jednotková cena zahrnuje, pokud není v následujících specifikacích uvedeno jinak, dodávku a montáž materiálu a výrobku podle níže uvedené specifikace, včetně dopravy na staveniště, povinných zkoušek materiálů, vzorků a prací ve smyslu platných norem a předpisů. Předmětem díla a povinností zhotovitele je dále provedení veškerých kotevních a spojovacích prvků, pomocných konstrukcí, stavebních připomoci a ostatních prací přímo nespecifikovaných v těchto podkladech a projektové dokumentaci, ale nezbytných pro zhotovení a plnou funkčnost a požadovanou kvalitu díla.</t>
    </r>
  </si>
  <si>
    <r>
      <t>8)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Do nabídky budou započítány i náklady na stavební přípomoce pro provedení technických instalací jako např. zemní práce, zásypy, obsypy, zhotovení nik, chrániček a těsnění prostupů požárních a akustických a náklady na výpomocné práce pro práce dokončovací a pro technologie včetně potřebných lešení, pažení a jiných dočasných konstrukcí.</t>
    </r>
  </si>
  <si>
    <r>
      <t>9)</t>
    </r>
    <r>
      <rPr>
        <sz val="7"/>
        <rFont val="Times New Roman"/>
        <family val="1"/>
        <charset val="238"/>
      </rPr>
      <t xml:space="preserve">       </t>
    </r>
    <r>
      <rPr>
        <sz val="10"/>
        <rFont val="Calibri"/>
        <family val="2"/>
        <charset val="238"/>
      </rPr>
      <t>Cena díla zahrnuje i veškeré náklady potřebné k provedení díla, tj. včetně věcí opatřených zhotovitelem k provedení díla, včetně nákladů na napojení na objekty stávající nebo budované, pomocných prací, výrobků, materiálů, revizí, kontrol, prohlídek, předepsaných zkoušek, posudků, nákladů na požární dohled a nákladů na bezpečnost práce.</t>
    </r>
  </si>
  <si>
    <r>
      <t>10)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 cen budou započítány všechny nezbytné režijní náklady stavby, náklady na průběžný úklid stavby a okolí a náklady na závěrečný úklid stavby a okolí.</t>
    </r>
  </si>
  <si>
    <r>
      <t>11)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ceně budou zahrnuty náklady na střežení staveniště po celou dobu výstavby včetně nákladů pojištění rizik při realizaci stavby.</t>
    </r>
  </si>
  <si>
    <r>
      <t>12)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Součástí ceny díla je vytýčení, ochrana a zajištění veškerých stávajících inženýrských sítí (křižujících nebo v souběhu s prováděnými pracemi). Tyto práce a dodávky jsou součástí nabídky a nebudou zvlášť hrazeny.</t>
    </r>
  </si>
  <si>
    <r>
      <t>13)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díla obsahuje náklady na napojení a rozvody staveništních médií  a ceny médií spotřebovaných při realizaci díla.</t>
    </r>
  </si>
  <si>
    <r>
      <t>14)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Uchazeč má právo navštívit staveniště. Doporučuje se, aby každý uchazeč před zpracováním nabídky budoucí staveniště navštívil a podrobně se seznámil se všemi podmínkami a okolnostmi staveniště, které mohou ovlivnit jeho nabídku.</t>
    </r>
  </si>
  <si>
    <r>
      <t>15)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Dodatečné požadavky, zejména na prodloužení lhůt, úpravu kvality prací, zvýšení ceny z titulu nedokonalého zhodnocení situace či nedostatečných informací, nebudou akceptovány.</t>
    </r>
  </si>
  <si>
    <r>
      <t>16)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případné vícenáklady, které vyplynou v průběhu stavby a pokud nebudou vyvolány dodatečnými požadavky objednatele, jsou součástí celkové nabídkové ceny a nebudou zvlášť hrazeny.</t>
    </r>
  </si>
  <si>
    <r>
      <t>17)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Všechny použité stavební materiály a technická zařízení musí splňovat požadavky platných příslušných norem ČSN a EN (v případě nesouladu platí přísnější) na jejich použití v daných stavebních konstrukcích a zhotovitel je povinen doložit jejich certifikáty o vhodnosti pro použití pro dané stavební konstrukce.</t>
    </r>
  </si>
  <si>
    <r>
      <t>18)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Výroba konstrukcí, stavebních prvků nebo příprava stavebních hmot a směsí ve vlastní výrobně zhotovitele mimo staveniště nezakládá nárok na zvýšení jednotkové ceny.</t>
    </r>
  </si>
  <si>
    <r>
      <t>19)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Zhotovitel provede všechny povinné zkoušky, zkoušky rozvodů a zařízení technického vybavení budov, přípojek a venkovních nadzemních a podzemních vedení, vyhotoví potřebné protokoly o nich, zajistí revizní zprávy, návody na obsluhu zařízení v českém jazyce, případně zajistí proškolení a zajistí pokud je to nutné, odsouhlasení a převzetí díla správce sítí. Rovněž provede pasport přilehlých nemovitostí a vyhotoví zprávu s fotodokumentací. Náklady na výše uvedené práce je nutno zahrnout do jednotkových cen a nebudou zvlášť hrazeny.</t>
    </r>
  </si>
  <si>
    <r>
      <t>20)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Veškeré prostupy potrubí a kabelů požárně dělícími konstrukcemi musí být utěsněny dle ustanovení ČSN 73 0802, čl.8.6.1. systémovými atestovanými hmotami s požární odolností shodnou s požární odolností konstrukce, kterou prostupují. Náklady je nutno zahrnout do jednotkových cen.</t>
    </r>
  </si>
  <si>
    <r>
      <t>21)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průběhu provádění prací budou respektovány všechny příslušné platné předpisy a požadavky BOZP. Náklady vyplývající z jejich dodržení jsou součástí jednotkové ceny a nebudou zvlášť hrazeny.</t>
    </r>
  </si>
  <si>
    <r>
      <t>22)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Vzorky materiálů : výsledný materiál musí odpovídat kvalitou, barvou a jakostí povrchu materiálovým vzorkům, které je povinen zhotovitel předložit k odsouhlasení objednateli v dostatečném předstihu před zahájením prací.</t>
    </r>
  </si>
  <si>
    <r>
      <t>23)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dostatečném předstihu před zahájením výroby je zhotovitel povinen předložit objednateli, architektovi a projektantovi k odsouhlasení dílenské výkresy, včetně výrobních detailů atypických prvků a katalogové materiály typových výrobků a předloží vzorky materiálů a konstrukcí. Náklady na tyto práce je nutné zahrnout do jednotkové ceny a nebudou zvlášť hrazeny. Teprve na základě písemného souhlasu objednatele je možné zahájit výrobu.</t>
    </r>
  </si>
  <si>
    <r>
      <t>24)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Barva všech výrobků musí být odsouhlasena objednatelem, architektem a projektantem.</t>
    </r>
  </si>
  <si>
    <r>
      <t>25)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V případě, že zhotovitel zváží nutnost doplnit výkaz výměr o další položky nutné k provedení díla, uvede tyto včetně ocenění na samostatnou přílohu, kterou doplní za výkaz výměr.</t>
    </r>
  </si>
  <si>
    <r>
      <t>26)</t>
    </r>
    <r>
      <rPr>
        <sz val="7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Cena nebude v průběhu stavby zvyšována z titulu inflace nebo kurzovních rozdílů.</t>
    </r>
  </si>
  <si>
    <r>
      <t>27)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>Pevná nabídková cena musí zahrnovat veškeré náklady spojené s úplným dokončením díla včetně veškerých průvodních činností a nákladů spojených s realizací a předáním díla.</t>
    </r>
  </si>
  <si>
    <r>
      <t>28)</t>
    </r>
    <r>
      <rPr>
        <sz val="10"/>
        <rFont val="Times New Roman"/>
        <family val="1"/>
        <charset val="238"/>
      </rPr>
      <t xml:space="preserve">   </t>
    </r>
    <r>
      <rPr>
        <sz val="10"/>
        <rFont val="Calibri"/>
        <family val="2"/>
        <charset val="238"/>
      </rPr>
      <t xml:space="preserve"> DPH bude uvedena zvlášť.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</si>
</sst>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MS Sans Serif"/>
      <family val="2"/>
    </font>
    <font>
      <b/>
      <sz val="10"/>
      <color rgb="FF8DB3E2"/>
      <name val="Calibri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3" fillId="0" borderId="0" applyNumberFormat="0" applyFill="0" applyBorder="0" applyAlignment="0" applyProtection="0"/>
    <xf numFmtId="0" fontId="55" fillId="0" borderId="1" applyAlignment="0">
      <alignment vertical="top" wrapText="1"/>
      <protection locked="0"/>
    </xf>
  </cellStyleXfs>
  <cellXfs count="3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40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>
      <alignment horizontal="left" vertical="center"/>
    </xf>
    <xf numFmtId="0" fontId="52" fillId="0" borderId="1" xfId="0" applyFont="1" applyBorder="1" applyAlignment="1">
      <alignment vertical="top"/>
    </xf>
    <xf numFmtId="0" fontId="52" fillId="0" borderId="1" xfId="0" applyFont="1" applyBorder="1" applyAlignment="1">
      <alignment horizontal="left" vertical="center"/>
    </xf>
    <xf numFmtId="0" fontId="52" fillId="0" borderId="1" xfId="0" applyFont="1" applyBorder="1" applyAlignment="1">
      <alignment horizontal="center" vertical="center"/>
    </xf>
    <xf numFmtId="49" fontId="52" fillId="0" borderId="1" xfId="0" applyNumberFormat="1" applyFont="1" applyBorder="1" applyAlignment="1">
      <alignment horizontal="left" vertical="center"/>
    </xf>
    <xf numFmtId="0" fontId="51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56" fillId="0" borderId="1" xfId="2" applyFont="1" applyAlignment="1">
      <alignment vertical="top"/>
      <protection locked="0"/>
    </xf>
    <xf numFmtId="0" fontId="55" fillId="0" borderId="1" xfId="2" applyAlignment="1">
      <alignment vertical="top"/>
      <protection locked="0"/>
    </xf>
    <xf numFmtId="0" fontId="57" fillId="0" borderId="1" xfId="2" applyFont="1" applyAlignment="1">
      <alignment horizontal="justify" vertical="top"/>
      <protection locked="0"/>
    </xf>
    <xf numFmtId="0" fontId="57" fillId="0" borderId="1" xfId="2" applyFont="1" applyAlignment="1">
      <alignment vertical="top"/>
      <protection locked="0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0" fontId="43" fillId="0" borderId="1" xfId="0" applyFont="1" applyBorder="1" applyAlignment="1">
      <alignment horizontal="center" vertical="center" wrapText="1"/>
    </xf>
    <xf numFmtId="49" fontId="45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</cellXfs>
  <cellStyles count="3">
    <cellStyle name="Hypertextový odkaz" xfId="1" builtinId="8"/>
    <cellStyle name="Normální" xfId="0" builtinId="0" customBuiltin="1"/>
    <cellStyle name="normální 2 2" xfId="2" xr:uid="{BC19208E-8E12-4640-9EFA-33BB81F9F847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  <xdr:twoCellAnchor editAs="oneCell">
    <xdr:from>
      <xdr:col>10</xdr:col>
      <xdr:colOff>22871</xdr:colOff>
      <xdr:row>18</xdr:row>
      <xdr:rowOff>22864</xdr:rowOff>
    </xdr:from>
    <xdr:to>
      <xdr:col>16</xdr:col>
      <xdr:colOff>61334</xdr:colOff>
      <xdr:row>20</xdr:row>
      <xdr:rowOff>22817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F757BF3-2DE4-706F-2529-3D4EEEE2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90711" y="3634744"/>
          <a:ext cx="907143" cy="3809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181152302" TargetMode="External"/><Relationship Id="rId21" Type="http://schemas.openxmlformats.org/officeDocument/2006/relationships/hyperlink" Target="https://podminky.urs.cz/item/CS_URS_2024_01/171152111" TargetMode="External"/><Relationship Id="rId42" Type="http://schemas.openxmlformats.org/officeDocument/2006/relationships/hyperlink" Target="https://podminky.urs.cz/item/CS_URS_2024_01/596211113" TargetMode="External"/><Relationship Id="rId47" Type="http://schemas.openxmlformats.org/officeDocument/2006/relationships/hyperlink" Target="https://podminky.urs.cz/item/CS_URS_2024_01/895941313" TargetMode="External"/><Relationship Id="rId63" Type="http://schemas.openxmlformats.org/officeDocument/2006/relationships/hyperlink" Target="https://podminky.urs.cz/item/CS_URS_2024_01/916991121" TargetMode="External"/><Relationship Id="rId68" Type="http://schemas.openxmlformats.org/officeDocument/2006/relationships/hyperlink" Target="https://podminky.urs.cz/item/CS_URS_2024_01/919731121" TargetMode="External"/><Relationship Id="rId84" Type="http://schemas.openxmlformats.org/officeDocument/2006/relationships/hyperlink" Target="https://podminky.urs.cz/item/CS_URS_2024_01/985311112" TargetMode="External"/><Relationship Id="rId89" Type="http://schemas.openxmlformats.org/officeDocument/2006/relationships/hyperlink" Target="https://podminky.urs.cz/item/CS_URS_2024_01/985323912" TargetMode="External"/><Relationship Id="rId7" Type="http://schemas.openxmlformats.org/officeDocument/2006/relationships/hyperlink" Target="https://podminky.urs.cz/item/CS_URS_2024_01/113107242" TargetMode="External"/><Relationship Id="rId71" Type="http://schemas.openxmlformats.org/officeDocument/2006/relationships/hyperlink" Target="https://podminky.urs.cz/item/CS_URS_2024_01/919735112" TargetMode="External"/><Relationship Id="rId92" Type="http://schemas.openxmlformats.org/officeDocument/2006/relationships/hyperlink" Target="https://podminky.urs.cz/item/CS_URS_2024_01/997221559" TargetMode="External"/><Relationship Id="rId2" Type="http://schemas.openxmlformats.org/officeDocument/2006/relationships/hyperlink" Target="https://podminky.urs.cz/item/CS_URS_2024_01/113107122" TargetMode="External"/><Relationship Id="rId16" Type="http://schemas.openxmlformats.org/officeDocument/2006/relationships/hyperlink" Target="https://podminky.urs.cz/item/CS_URS_2024_01/151101111" TargetMode="External"/><Relationship Id="rId29" Type="http://schemas.openxmlformats.org/officeDocument/2006/relationships/hyperlink" Target="https://podminky.urs.cz/item/CS_URS_2024_01/564851111" TargetMode="External"/><Relationship Id="rId107" Type="http://schemas.openxmlformats.org/officeDocument/2006/relationships/printerSettings" Target="../printerSettings/printerSettings3.bin"/><Relationship Id="rId11" Type="http://schemas.openxmlformats.org/officeDocument/2006/relationships/hyperlink" Target="https://podminky.urs.cz/item/CS_URS_2024_01/121151103" TargetMode="External"/><Relationship Id="rId24" Type="http://schemas.openxmlformats.org/officeDocument/2006/relationships/hyperlink" Target="https://podminky.urs.cz/item/CS_URS_2024_01/174151101" TargetMode="External"/><Relationship Id="rId32" Type="http://schemas.openxmlformats.org/officeDocument/2006/relationships/hyperlink" Target="https://podminky.urs.cz/item/CS_URS_2024_01/567114113" TargetMode="External"/><Relationship Id="rId37" Type="http://schemas.openxmlformats.org/officeDocument/2006/relationships/hyperlink" Target="https://podminky.urs.cz/item/CS_URS_2024_01/573211107" TargetMode="External"/><Relationship Id="rId40" Type="http://schemas.openxmlformats.org/officeDocument/2006/relationships/hyperlink" Target="https://podminky.urs.cz/item/CS_URS_2024_01/578132113" TargetMode="External"/><Relationship Id="rId45" Type="http://schemas.openxmlformats.org/officeDocument/2006/relationships/hyperlink" Target="https://podminky.urs.cz/item/CS_URS_2024_01/892351111" TargetMode="External"/><Relationship Id="rId53" Type="http://schemas.openxmlformats.org/officeDocument/2006/relationships/hyperlink" Target="https://podminky.urs.cz/item/CS_URS_2024_01/899133211" TargetMode="External"/><Relationship Id="rId58" Type="http://schemas.openxmlformats.org/officeDocument/2006/relationships/hyperlink" Target="https://podminky.urs.cz/item/CS_URS_2024_01/915351112" TargetMode="External"/><Relationship Id="rId66" Type="http://schemas.openxmlformats.org/officeDocument/2006/relationships/hyperlink" Target="https://podminky.urs.cz/item/CS_URS_2024_01/919125111" TargetMode="External"/><Relationship Id="rId74" Type="http://schemas.openxmlformats.org/officeDocument/2006/relationships/hyperlink" Target="https://podminky.urs.cz/item/CS_URS_2024_01/936124111" TargetMode="External"/><Relationship Id="rId79" Type="http://schemas.openxmlformats.org/officeDocument/2006/relationships/hyperlink" Target="https://podminky.urs.cz/item/CS_URS_2024_01/979024442" TargetMode="External"/><Relationship Id="rId87" Type="http://schemas.openxmlformats.org/officeDocument/2006/relationships/hyperlink" Target="https://podminky.urs.cz/item/CS_URS_2024_01/985312192" TargetMode="External"/><Relationship Id="rId102" Type="http://schemas.openxmlformats.org/officeDocument/2006/relationships/hyperlink" Target="https://podminky.urs.cz/item/CS_URS_2024_01/998223011" TargetMode="External"/><Relationship Id="rId5" Type="http://schemas.openxmlformats.org/officeDocument/2006/relationships/hyperlink" Target="https://podminky.urs.cz/item/CS_URS_2024_01/113107231" TargetMode="External"/><Relationship Id="rId61" Type="http://schemas.openxmlformats.org/officeDocument/2006/relationships/hyperlink" Target="https://podminky.urs.cz/item/CS_URS_2024_01/916231291" TargetMode="External"/><Relationship Id="rId82" Type="http://schemas.openxmlformats.org/officeDocument/2006/relationships/hyperlink" Target="https://podminky.urs.cz/item/CS_URS_2024_01/985121912" TargetMode="External"/><Relationship Id="rId90" Type="http://schemas.openxmlformats.org/officeDocument/2006/relationships/hyperlink" Target="https://podminky.urs.cz/item/CS_URS_2024_01/985324111" TargetMode="External"/><Relationship Id="rId95" Type="http://schemas.openxmlformats.org/officeDocument/2006/relationships/hyperlink" Target="https://podminky.urs.cz/item/CS_URS_2024_01/997221571" TargetMode="External"/><Relationship Id="rId19" Type="http://schemas.openxmlformats.org/officeDocument/2006/relationships/hyperlink" Target="https://podminky.urs.cz/item/CS_URS_2024_01/162751119" TargetMode="External"/><Relationship Id="rId14" Type="http://schemas.openxmlformats.org/officeDocument/2006/relationships/hyperlink" Target="https://podminky.urs.cz/item/CS_URS_2024_01/139001101" TargetMode="External"/><Relationship Id="rId22" Type="http://schemas.openxmlformats.org/officeDocument/2006/relationships/hyperlink" Target="https://podminky.urs.cz/item/CS_URS_2024_01/171201231" TargetMode="External"/><Relationship Id="rId27" Type="http://schemas.openxmlformats.org/officeDocument/2006/relationships/hyperlink" Target="https://podminky.urs.cz/item/CS_URS_2024_01/451573111" TargetMode="External"/><Relationship Id="rId30" Type="http://schemas.openxmlformats.org/officeDocument/2006/relationships/hyperlink" Target="https://podminky.urs.cz/item/CS_URS_2024_01/564861111" TargetMode="External"/><Relationship Id="rId35" Type="http://schemas.openxmlformats.org/officeDocument/2006/relationships/hyperlink" Target="https://podminky.urs.cz/item/CS_URS_2024_01/571908111" TargetMode="External"/><Relationship Id="rId43" Type="http://schemas.openxmlformats.org/officeDocument/2006/relationships/hyperlink" Target="https://podminky.urs.cz/item/CS_URS_2024_01/596212210" TargetMode="External"/><Relationship Id="rId48" Type="http://schemas.openxmlformats.org/officeDocument/2006/relationships/hyperlink" Target="https://podminky.urs.cz/item/CS_URS_2024_01/895941322" TargetMode="External"/><Relationship Id="rId56" Type="http://schemas.openxmlformats.org/officeDocument/2006/relationships/hyperlink" Target="https://podminky.urs.cz/item/CS_URS_2024_01/914511112" TargetMode="External"/><Relationship Id="rId64" Type="http://schemas.openxmlformats.org/officeDocument/2006/relationships/hyperlink" Target="https://podminky.urs.cz/item/CS_URS_2024_01/919112212" TargetMode="External"/><Relationship Id="rId69" Type="http://schemas.openxmlformats.org/officeDocument/2006/relationships/hyperlink" Target="https://podminky.urs.cz/item/CS_URS_2024_01/919732211" TargetMode="External"/><Relationship Id="rId77" Type="http://schemas.openxmlformats.org/officeDocument/2006/relationships/hyperlink" Target="https://podminky.urs.cz/item/CS_URS_2024_01/966006211" TargetMode="External"/><Relationship Id="rId100" Type="http://schemas.openxmlformats.org/officeDocument/2006/relationships/hyperlink" Target="https://podminky.urs.cz/item/CS_URS_2024_01/997221873" TargetMode="External"/><Relationship Id="rId105" Type="http://schemas.openxmlformats.org/officeDocument/2006/relationships/hyperlink" Target="https://podminky.urs.cz/item/CS_URS_2024_01/711161384" TargetMode="External"/><Relationship Id="rId8" Type="http://schemas.openxmlformats.org/officeDocument/2006/relationships/hyperlink" Target="https://podminky.urs.cz/item/CS_URS_2024_01/113154124" TargetMode="External"/><Relationship Id="rId51" Type="http://schemas.openxmlformats.org/officeDocument/2006/relationships/hyperlink" Target="https://podminky.urs.cz/item/CS_URS_2024_01/899132212" TargetMode="External"/><Relationship Id="rId72" Type="http://schemas.openxmlformats.org/officeDocument/2006/relationships/hyperlink" Target="https://podminky.urs.cz/item/CS_URS_2024_01/919735123" TargetMode="External"/><Relationship Id="rId80" Type="http://schemas.openxmlformats.org/officeDocument/2006/relationships/hyperlink" Target="https://podminky.urs.cz/item/CS_URS_2024_01/979054451" TargetMode="External"/><Relationship Id="rId85" Type="http://schemas.openxmlformats.org/officeDocument/2006/relationships/hyperlink" Target="https://podminky.urs.cz/item/CS_URS_2024_01/985311912" TargetMode="External"/><Relationship Id="rId93" Type="http://schemas.openxmlformats.org/officeDocument/2006/relationships/hyperlink" Target="https://podminky.urs.cz/item/CS_URS_2024_01/997221561" TargetMode="External"/><Relationship Id="rId98" Type="http://schemas.openxmlformats.org/officeDocument/2006/relationships/hyperlink" Target="https://podminky.urs.cz/item/CS_URS_2024_01/997221612" TargetMode="External"/><Relationship Id="rId3" Type="http://schemas.openxmlformats.org/officeDocument/2006/relationships/hyperlink" Target="https://podminky.urs.cz/item/CS_URS_2024_01/113107222" TargetMode="External"/><Relationship Id="rId12" Type="http://schemas.openxmlformats.org/officeDocument/2006/relationships/hyperlink" Target="https://podminky.urs.cz/item/CS_URS_2024_01/122252204" TargetMode="External"/><Relationship Id="rId17" Type="http://schemas.openxmlformats.org/officeDocument/2006/relationships/hyperlink" Target="https://podminky.urs.cz/item/CS_URS_2024_01/162351104" TargetMode="External"/><Relationship Id="rId25" Type="http://schemas.openxmlformats.org/officeDocument/2006/relationships/hyperlink" Target="https://podminky.urs.cz/item/CS_URS_2024_01/175151101" TargetMode="External"/><Relationship Id="rId33" Type="http://schemas.openxmlformats.org/officeDocument/2006/relationships/hyperlink" Target="https://podminky.urs.cz/item/CS_URS_2024_01/567122111" TargetMode="External"/><Relationship Id="rId38" Type="http://schemas.openxmlformats.org/officeDocument/2006/relationships/hyperlink" Target="https://podminky.urs.cz/item/CS_URS_2024_01/577134111" TargetMode="External"/><Relationship Id="rId46" Type="http://schemas.openxmlformats.org/officeDocument/2006/relationships/hyperlink" Target="https://podminky.urs.cz/item/CS_URS_2024_01/895941302" TargetMode="External"/><Relationship Id="rId59" Type="http://schemas.openxmlformats.org/officeDocument/2006/relationships/hyperlink" Target="https://podminky.urs.cz/item/CS_URS_2024_01/916131213" TargetMode="External"/><Relationship Id="rId67" Type="http://schemas.openxmlformats.org/officeDocument/2006/relationships/hyperlink" Target="https://podminky.urs.cz/item/CS_URS_2024_01/919726123" TargetMode="External"/><Relationship Id="rId103" Type="http://schemas.openxmlformats.org/officeDocument/2006/relationships/hyperlink" Target="https://podminky.urs.cz/item/CS_URS_2024_01/998223091" TargetMode="External"/><Relationship Id="rId108" Type="http://schemas.openxmlformats.org/officeDocument/2006/relationships/drawing" Target="../drawings/drawing2.xml"/><Relationship Id="rId20" Type="http://schemas.openxmlformats.org/officeDocument/2006/relationships/hyperlink" Target="https://podminky.urs.cz/item/CS_URS_2024_01/167151111" TargetMode="External"/><Relationship Id="rId41" Type="http://schemas.openxmlformats.org/officeDocument/2006/relationships/hyperlink" Target="https://podminky.urs.cz/item/CS_URS_2024_01/596211110" TargetMode="External"/><Relationship Id="rId54" Type="http://schemas.openxmlformats.org/officeDocument/2006/relationships/hyperlink" Target="https://podminky.urs.cz/item/CS_URS_2024_01/899204112" TargetMode="External"/><Relationship Id="rId62" Type="http://schemas.openxmlformats.org/officeDocument/2006/relationships/hyperlink" Target="https://podminky.urs.cz/item/CS_URS_2024_01/916231292" TargetMode="External"/><Relationship Id="rId70" Type="http://schemas.openxmlformats.org/officeDocument/2006/relationships/hyperlink" Target="https://podminky.urs.cz/item/CS_URS_2024_01/919735111" TargetMode="External"/><Relationship Id="rId75" Type="http://schemas.openxmlformats.org/officeDocument/2006/relationships/hyperlink" Target="https://podminky.urs.cz/item/CS_URS_2024_01/966001212" TargetMode="External"/><Relationship Id="rId83" Type="http://schemas.openxmlformats.org/officeDocument/2006/relationships/hyperlink" Target="https://podminky.urs.cz/item/CS_URS_2024_01/985131311" TargetMode="External"/><Relationship Id="rId88" Type="http://schemas.openxmlformats.org/officeDocument/2006/relationships/hyperlink" Target="https://podminky.urs.cz/item/CS_URS_2024_01/985323111" TargetMode="External"/><Relationship Id="rId91" Type="http://schemas.openxmlformats.org/officeDocument/2006/relationships/hyperlink" Target="https://podminky.urs.cz/item/CS_URS_2024_01/997221551" TargetMode="External"/><Relationship Id="rId96" Type="http://schemas.openxmlformats.org/officeDocument/2006/relationships/hyperlink" Target="https://podminky.urs.cz/item/CS_URS_2024_01/997221579" TargetMode="External"/><Relationship Id="rId1" Type="http://schemas.openxmlformats.org/officeDocument/2006/relationships/hyperlink" Target="https://podminky.urs.cz/item/CS_URS_2024_01/113106123" TargetMode="External"/><Relationship Id="rId6" Type="http://schemas.openxmlformats.org/officeDocument/2006/relationships/hyperlink" Target="https://podminky.urs.cz/item/CS_URS_2024_01/113107241" TargetMode="External"/><Relationship Id="rId15" Type="http://schemas.openxmlformats.org/officeDocument/2006/relationships/hyperlink" Target="https://podminky.urs.cz/item/CS_URS_2024_01/151101101" TargetMode="External"/><Relationship Id="rId23" Type="http://schemas.openxmlformats.org/officeDocument/2006/relationships/hyperlink" Target="https://podminky.urs.cz/item/CS_URS_2024_01/171251201" TargetMode="External"/><Relationship Id="rId28" Type="http://schemas.openxmlformats.org/officeDocument/2006/relationships/hyperlink" Target="https://podminky.urs.cz/item/CS_URS_2024_01/564841111" TargetMode="External"/><Relationship Id="rId36" Type="http://schemas.openxmlformats.org/officeDocument/2006/relationships/hyperlink" Target="https://podminky.urs.cz/item/CS_URS_2024_01/573111112" TargetMode="External"/><Relationship Id="rId49" Type="http://schemas.openxmlformats.org/officeDocument/2006/relationships/hyperlink" Target="https://podminky.urs.cz/item/CS_URS_2024_01/895941331" TargetMode="External"/><Relationship Id="rId57" Type="http://schemas.openxmlformats.org/officeDocument/2006/relationships/hyperlink" Target="https://podminky.urs.cz/item/CS_URS_2024_01/915223121" TargetMode="External"/><Relationship Id="rId106" Type="http://schemas.openxmlformats.org/officeDocument/2006/relationships/hyperlink" Target="https://podminky.urs.cz/item/CS_URS_2024_01/998711101" TargetMode="External"/><Relationship Id="rId10" Type="http://schemas.openxmlformats.org/officeDocument/2006/relationships/hyperlink" Target="https://podminky.urs.cz/item/CS_URS_2024_01/121112003" TargetMode="External"/><Relationship Id="rId31" Type="http://schemas.openxmlformats.org/officeDocument/2006/relationships/hyperlink" Target="https://podminky.urs.cz/item/CS_URS_2024_01/566301111" TargetMode="External"/><Relationship Id="rId44" Type="http://schemas.openxmlformats.org/officeDocument/2006/relationships/hyperlink" Target="https://podminky.urs.cz/item/CS_URS_2024_01/871350420" TargetMode="External"/><Relationship Id="rId52" Type="http://schemas.openxmlformats.org/officeDocument/2006/relationships/hyperlink" Target="https://podminky.urs.cz/item/CS_URS_2024_01/899132213" TargetMode="External"/><Relationship Id="rId60" Type="http://schemas.openxmlformats.org/officeDocument/2006/relationships/hyperlink" Target="https://podminky.urs.cz/item/CS_URS_2024_01/916231213" TargetMode="External"/><Relationship Id="rId65" Type="http://schemas.openxmlformats.org/officeDocument/2006/relationships/hyperlink" Target="https://podminky.urs.cz/item/CS_URS_2024_01/919122111" TargetMode="External"/><Relationship Id="rId73" Type="http://schemas.openxmlformats.org/officeDocument/2006/relationships/hyperlink" Target="https://podminky.urs.cz/item/CS_URS_2024_01/919794441" TargetMode="External"/><Relationship Id="rId78" Type="http://schemas.openxmlformats.org/officeDocument/2006/relationships/hyperlink" Target="https://podminky.urs.cz/item/CS_URS_2024_01/977151126" TargetMode="External"/><Relationship Id="rId81" Type="http://schemas.openxmlformats.org/officeDocument/2006/relationships/hyperlink" Target="https://podminky.urs.cz/item/CS_URS_2024_01/985121121" TargetMode="External"/><Relationship Id="rId86" Type="http://schemas.openxmlformats.org/officeDocument/2006/relationships/hyperlink" Target="https://podminky.urs.cz/item/CS_URS_2024_01/985312114" TargetMode="External"/><Relationship Id="rId94" Type="http://schemas.openxmlformats.org/officeDocument/2006/relationships/hyperlink" Target="https://podminky.urs.cz/item/CS_URS_2024_01/997221569" TargetMode="External"/><Relationship Id="rId99" Type="http://schemas.openxmlformats.org/officeDocument/2006/relationships/hyperlink" Target="https://podminky.urs.cz/item/CS_URS_2024_01/997221861" TargetMode="External"/><Relationship Id="rId101" Type="http://schemas.openxmlformats.org/officeDocument/2006/relationships/hyperlink" Target="https://podminky.urs.cz/item/CS_URS_2024_01/997221875" TargetMode="External"/><Relationship Id="rId4" Type="http://schemas.openxmlformats.org/officeDocument/2006/relationships/hyperlink" Target="https://podminky.urs.cz/item/CS_URS_2024_01/113107230" TargetMode="External"/><Relationship Id="rId9" Type="http://schemas.openxmlformats.org/officeDocument/2006/relationships/hyperlink" Target="https://podminky.urs.cz/item/CS_URS_2024_01/113202111" TargetMode="External"/><Relationship Id="rId13" Type="http://schemas.openxmlformats.org/officeDocument/2006/relationships/hyperlink" Target="https://podminky.urs.cz/item/CS_URS_2024_01/132254201" TargetMode="External"/><Relationship Id="rId18" Type="http://schemas.openxmlformats.org/officeDocument/2006/relationships/hyperlink" Target="https://podminky.urs.cz/item/CS_URS_2024_01/162751117" TargetMode="External"/><Relationship Id="rId39" Type="http://schemas.openxmlformats.org/officeDocument/2006/relationships/hyperlink" Target="https://podminky.urs.cz/item/CS_URS_2024_01/577165112" TargetMode="External"/><Relationship Id="rId34" Type="http://schemas.openxmlformats.org/officeDocument/2006/relationships/hyperlink" Target="https://podminky.urs.cz/item/CS_URS_2024_01/567122114" TargetMode="External"/><Relationship Id="rId50" Type="http://schemas.openxmlformats.org/officeDocument/2006/relationships/hyperlink" Target="https://podminky.urs.cz/item/CS_URS_2024_01/899132121" TargetMode="External"/><Relationship Id="rId55" Type="http://schemas.openxmlformats.org/officeDocument/2006/relationships/hyperlink" Target="https://podminky.urs.cz/item/CS_URS_2024_01/914111111" TargetMode="External"/><Relationship Id="rId76" Type="http://schemas.openxmlformats.org/officeDocument/2006/relationships/hyperlink" Target="https://podminky.urs.cz/item/CS_URS_2024_01/966006132" TargetMode="External"/><Relationship Id="rId97" Type="http://schemas.openxmlformats.org/officeDocument/2006/relationships/hyperlink" Target="https://podminky.urs.cz/item/CS_URS_2024_01/997221611" TargetMode="External"/><Relationship Id="rId104" Type="http://schemas.openxmlformats.org/officeDocument/2006/relationships/hyperlink" Target="https://podminky.urs.cz/item/CS_URS_2024_01/71116122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13321215" TargetMode="External"/><Relationship Id="rId3" Type="http://schemas.openxmlformats.org/officeDocument/2006/relationships/hyperlink" Target="https://podminky.urs.cz/item/CS_URS_2024_01/913121111" TargetMode="External"/><Relationship Id="rId7" Type="http://schemas.openxmlformats.org/officeDocument/2006/relationships/hyperlink" Target="https://podminky.urs.cz/item/CS_URS_2024_01/913321211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119003142" TargetMode="External"/><Relationship Id="rId1" Type="http://schemas.openxmlformats.org/officeDocument/2006/relationships/hyperlink" Target="https://podminky.urs.cz/item/CS_URS_2024_01/119003141" TargetMode="External"/><Relationship Id="rId6" Type="http://schemas.openxmlformats.org/officeDocument/2006/relationships/hyperlink" Target="https://podminky.urs.cz/item/CS_URS_2024_01/913321115" TargetMode="External"/><Relationship Id="rId11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4_01/913321111" TargetMode="External"/><Relationship Id="rId10" Type="http://schemas.openxmlformats.org/officeDocument/2006/relationships/hyperlink" Target="https://podminky.urs.cz/item/CS_URS_2024_01/913331215" TargetMode="External"/><Relationship Id="rId4" Type="http://schemas.openxmlformats.org/officeDocument/2006/relationships/hyperlink" Target="https://podminky.urs.cz/item/CS_URS_2024_01/913121211" TargetMode="External"/><Relationship Id="rId9" Type="http://schemas.openxmlformats.org/officeDocument/2006/relationships/hyperlink" Target="https://podminky.urs.cz/item/CS_URS_2024_01/913331115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34103000" TargetMode="External"/><Relationship Id="rId13" Type="http://schemas.openxmlformats.org/officeDocument/2006/relationships/hyperlink" Target="https://podminky.urs.cz/item/CS_URS_2024_01/072103001" TargetMode="External"/><Relationship Id="rId3" Type="http://schemas.openxmlformats.org/officeDocument/2006/relationships/hyperlink" Target="https://podminky.urs.cz/item/CS_URS_2024_01/013254000" TargetMode="External"/><Relationship Id="rId7" Type="http://schemas.openxmlformats.org/officeDocument/2006/relationships/hyperlink" Target="https://podminky.urs.cz/item/CS_URS_2024_01/032803000" TargetMode="External"/><Relationship Id="rId12" Type="http://schemas.openxmlformats.org/officeDocument/2006/relationships/hyperlink" Target="https://podminky.urs.cz/item/CS_URS_2024_01/043154000" TargetMode="External"/><Relationship Id="rId2" Type="http://schemas.openxmlformats.org/officeDocument/2006/relationships/hyperlink" Target="https://podminky.urs.cz/item/CS_URS_2024_01/012303000" TargetMode="External"/><Relationship Id="rId1" Type="http://schemas.openxmlformats.org/officeDocument/2006/relationships/hyperlink" Target="https://podminky.urs.cz/item/CS_URS_2024_01/012203000" TargetMode="External"/><Relationship Id="rId6" Type="http://schemas.openxmlformats.org/officeDocument/2006/relationships/hyperlink" Target="https://podminky.urs.cz/item/CS_URS_2024_01/032603000" TargetMode="External"/><Relationship Id="rId11" Type="http://schemas.openxmlformats.org/officeDocument/2006/relationships/hyperlink" Target="https://podminky.urs.cz/item/CS_URS_2024_01/042703000" TargetMode="External"/><Relationship Id="rId5" Type="http://schemas.openxmlformats.org/officeDocument/2006/relationships/hyperlink" Target="https://podminky.urs.cz/item/CS_URS_2024_01/032103000" TargetMode="External"/><Relationship Id="rId15" Type="http://schemas.openxmlformats.org/officeDocument/2006/relationships/drawing" Target="../drawings/drawing4.xml"/><Relationship Id="rId10" Type="http://schemas.openxmlformats.org/officeDocument/2006/relationships/hyperlink" Target="https://podminky.urs.cz/item/CS_URS_2024_01/042603000" TargetMode="External"/><Relationship Id="rId4" Type="http://schemas.openxmlformats.org/officeDocument/2006/relationships/hyperlink" Target="https://podminky.urs.cz/item/CS_URS_2024_01/013294000" TargetMode="External"/><Relationship Id="rId9" Type="http://schemas.openxmlformats.org/officeDocument/2006/relationships/hyperlink" Target="https://podminky.urs.cz/item/CS_URS_2024_01/034503000" TargetMode="External"/><Relationship Id="rId14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selection activeCell="V20" sqref="V20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8" t="s">
        <v>6</v>
      </c>
      <c r="BT2" s="18" t="s">
        <v>7</v>
      </c>
    </row>
    <row r="3" spans="1:74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95" t="s">
        <v>14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R5" s="21"/>
      <c r="BE5" s="292" t="s">
        <v>15</v>
      </c>
      <c r="BS5" s="18" t="s">
        <v>6</v>
      </c>
    </row>
    <row r="6" spans="1:74" ht="36.9" customHeight="1">
      <c r="B6" s="21"/>
      <c r="D6" s="27" t="s">
        <v>16</v>
      </c>
      <c r="K6" s="297" t="s">
        <v>17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R6" s="21"/>
      <c r="BE6" s="293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293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293"/>
      <c r="BS8" s="18" t="s">
        <v>6</v>
      </c>
    </row>
    <row r="9" spans="1:74" ht="29.25" customHeight="1">
      <c r="B9" s="21"/>
      <c r="D9" s="25" t="s">
        <v>26</v>
      </c>
      <c r="K9" s="30" t="s">
        <v>27</v>
      </c>
      <c r="AK9" s="25" t="s">
        <v>28</v>
      </c>
      <c r="AN9" s="30" t="s">
        <v>29</v>
      </c>
      <c r="AR9" s="21"/>
      <c r="BE9" s="293"/>
      <c r="BS9" s="18" t="s">
        <v>6</v>
      </c>
    </row>
    <row r="10" spans="1:74" ht="12" customHeight="1">
      <c r="B10" s="21"/>
      <c r="D10" s="28" t="s">
        <v>30</v>
      </c>
      <c r="AK10" s="28" t="s">
        <v>31</v>
      </c>
      <c r="AN10" s="26" t="s">
        <v>32</v>
      </c>
      <c r="AR10" s="21"/>
      <c r="BE10" s="293"/>
      <c r="BS10" s="18" t="s">
        <v>6</v>
      </c>
    </row>
    <row r="11" spans="1:74" ht="18.45" customHeight="1">
      <c r="B11" s="21"/>
      <c r="E11" s="26" t="s">
        <v>33</v>
      </c>
      <c r="AK11" s="28" t="s">
        <v>34</v>
      </c>
      <c r="AN11" s="26" t="s">
        <v>35</v>
      </c>
      <c r="AR11" s="21"/>
      <c r="BE11" s="293"/>
      <c r="BS11" s="18" t="s">
        <v>6</v>
      </c>
    </row>
    <row r="12" spans="1:74" ht="6.9" customHeight="1">
      <c r="B12" s="21"/>
      <c r="AR12" s="21"/>
      <c r="BE12" s="293"/>
      <c r="BS12" s="18" t="s">
        <v>6</v>
      </c>
    </row>
    <row r="13" spans="1:74" ht="12" customHeight="1">
      <c r="B13" s="21"/>
      <c r="D13" s="28" t="s">
        <v>36</v>
      </c>
      <c r="AK13" s="28" t="s">
        <v>31</v>
      </c>
      <c r="AN13" s="31" t="s">
        <v>37</v>
      </c>
      <c r="AR13" s="21"/>
      <c r="BE13" s="293"/>
      <c r="BS13" s="18" t="s">
        <v>6</v>
      </c>
    </row>
    <row r="14" spans="1:74" ht="13.2">
      <c r="B14" s="21"/>
      <c r="E14" s="298" t="s">
        <v>37</v>
      </c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8" t="s">
        <v>34</v>
      </c>
      <c r="AN14" s="31" t="s">
        <v>37</v>
      </c>
      <c r="AR14" s="21"/>
      <c r="BE14" s="293"/>
      <c r="BS14" s="18" t="s">
        <v>6</v>
      </c>
    </row>
    <row r="15" spans="1:74" ht="6.9" customHeight="1">
      <c r="B15" s="21"/>
      <c r="AR15" s="21"/>
      <c r="BE15" s="293"/>
      <c r="BS15" s="18" t="s">
        <v>4</v>
      </c>
    </row>
    <row r="16" spans="1:74" ht="12" customHeight="1">
      <c r="B16" s="21"/>
      <c r="D16" s="28" t="s">
        <v>38</v>
      </c>
      <c r="AK16" s="28" t="s">
        <v>31</v>
      </c>
      <c r="AN16" s="26" t="s">
        <v>39</v>
      </c>
      <c r="AR16" s="21"/>
      <c r="BE16" s="293"/>
      <c r="BS16" s="18" t="s">
        <v>4</v>
      </c>
    </row>
    <row r="17" spans="2:71" ht="18.45" customHeight="1">
      <c r="B17" s="21"/>
      <c r="E17" s="26" t="s">
        <v>40</v>
      </c>
      <c r="AK17" s="28" t="s">
        <v>34</v>
      </c>
      <c r="AN17" s="26" t="s">
        <v>41</v>
      </c>
      <c r="AR17" s="21"/>
      <c r="BE17" s="293"/>
      <c r="BS17" s="18" t="s">
        <v>42</v>
      </c>
    </row>
    <row r="18" spans="2:71" ht="6.9" customHeight="1">
      <c r="B18" s="21"/>
      <c r="AR18" s="21"/>
      <c r="BE18" s="293"/>
      <c r="BS18" s="18" t="s">
        <v>6</v>
      </c>
    </row>
    <row r="19" spans="2:71" ht="12" customHeight="1">
      <c r="B19" s="21"/>
      <c r="D19" s="28" t="s">
        <v>43</v>
      </c>
      <c r="AK19" s="28" t="s">
        <v>31</v>
      </c>
      <c r="AN19" s="26" t="s">
        <v>44</v>
      </c>
      <c r="AR19" s="21"/>
      <c r="BE19" s="293"/>
      <c r="BS19" s="18" t="s">
        <v>6</v>
      </c>
    </row>
    <row r="20" spans="2:71" ht="18.45" customHeight="1">
      <c r="B20" s="21"/>
      <c r="E20" s="26" t="s">
        <v>45</v>
      </c>
      <c r="AK20" s="28" t="s">
        <v>34</v>
      </c>
      <c r="AN20" s="26" t="s">
        <v>44</v>
      </c>
      <c r="AR20" s="21"/>
      <c r="BE20" s="293"/>
      <c r="BS20" s="18" t="s">
        <v>4</v>
      </c>
    </row>
    <row r="21" spans="2:71" ht="6.9" customHeight="1">
      <c r="B21" s="21"/>
      <c r="AR21" s="21"/>
      <c r="BE21" s="293"/>
    </row>
    <row r="22" spans="2:71" ht="12" customHeight="1">
      <c r="B22" s="21"/>
      <c r="D22" s="28" t="s">
        <v>46</v>
      </c>
      <c r="AR22" s="21"/>
      <c r="BE22" s="293"/>
    </row>
    <row r="23" spans="2:71" ht="47.25" customHeight="1">
      <c r="B23" s="21"/>
      <c r="E23" s="300" t="s">
        <v>47</v>
      </c>
      <c r="F23" s="300"/>
      <c r="G23" s="300"/>
      <c r="H23" s="300"/>
      <c r="I23" s="300"/>
      <c r="J23" s="300"/>
      <c r="K23" s="300"/>
      <c r="L23" s="300"/>
      <c r="M23" s="300"/>
      <c r="N23" s="300"/>
      <c r="O23" s="300"/>
      <c r="P23" s="300"/>
      <c r="Q23" s="300"/>
      <c r="R23" s="300"/>
      <c r="S23" s="300"/>
      <c r="T23" s="300"/>
      <c r="U23" s="300"/>
      <c r="V23" s="300"/>
      <c r="W23" s="300"/>
      <c r="X23" s="300"/>
      <c r="Y23" s="300"/>
      <c r="Z23" s="300"/>
      <c r="AA23" s="300"/>
      <c r="AB23" s="300"/>
      <c r="AC23" s="300"/>
      <c r="AD23" s="300"/>
      <c r="AE23" s="300"/>
      <c r="AF23" s="300"/>
      <c r="AG23" s="300"/>
      <c r="AH23" s="300"/>
      <c r="AI23" s="300"/>
      <c r="AJ23" s="300"/>
      <c r="AK23" s="300"/>
      <c r="AL23" s="300"/>
      <c r="AM23" s="300"/>
      <c r="AN23" s="300"/>
      <c r="AR23" s="21"/>
      <c r="BE23" s="293"/>
    </row>
    <row r="24" spans="2:71" ht="6.9" customHeight="1">
      <c r="B24" s="21"/>
      <c r="AR24" s="21"/>
      <c r="BE24" s="293"/>
    </row>
    <row r="25" spans="2:71" ht="6.9" customHeight="1">
      <c r="B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1"/>
      <c r="BE25" s="293"/>
    </row>
    <row r="26" spans="2:71" s="1" customFormat="1" ht="25.95" customHeight="1">
      <c r="B26" s="34"/>
      <c r="D26" s="35" t="s">
        <v>48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01">
        <f>ROUND(AG54,2)</f>
        <v>0</v>
      </c>
      <c r="AL26" s="302"/>
      <c r="AM26" s="302"/>
      <c r="AN26" s="302"/>
      <c r="AO26" s="302"/>
      <c r="AR26" s="34"/>
      <c r="BE26" s="293"/>
    </row>
    <row r="27" spans="2:71" s="1" customFormat="1" ht="6.9" customHeight="1">
      <c r="B27" s="34"/>
      <c r="AR27" s="34"/>
      <c r="BE27" s="293"/>
    </row>
    <row r="28" spans="2:71" s="1" customFormat="1" ht="13.2">
      <c r="B28" s="34"/>
      <c r="L28" s="303" t="s">
        <v>49</v>
      </c>
      <c r="M28" s="303"/>
      <c r="N28" s="303"/>
      <c r="O28" s="303"/>
      <c r="P28" s="303"/>
      <c r="W28" s="303" t="s">
        <v>50</v>
      </c>
      <c r="X28" s="303"/>
      <c r="Y28" s="303"/>
      <c r="Z28" s="303"/>
      <c r="AA28" s="303"/>
      <c r="AB28" s="303"/>
      <c r="AC28" s="303"/>
      <c r="AD28" s="303"/>
      <c r="AE28" s="303"/>
      <c r="AK28" s="303" t="s">
        <v>51</v>
      </c>
      <c r="AL28" s="303"/>
      <c r="AM28" s="303"/>
      <c r="AN28" s="303"/>
      <c r="AO28" s="303"/>
      <c r="AR28" s="34"/>
      <c r="BE28" s="293"/>
    </row>
    <row r="29" spans="2:71" s="2" customFormat="1" ht="14.4" customHeight="1">
      <c r="B29" s="38"/>
      <c r="D29" s="28" t="s">
        <v>52</v>
      </c>
      <c r="F29" s="28" t="s">
        <v>53</v>
      </c>
      <c r="L29" s="291">
        <v>0.21</v>
      </c>
      <c r="M29" s="290"/>
      <c r="N29" s="290"/>
      <c r="O29" s="290"/>
      <c r="P29" s="290"/>
      <c r="W29" s="289">
        <f>ROUND(AZ54, 2)</f>
        <v>0</v>
      </c>
      <c r="X29" s="290"/>
      <c r="Y29" s="290"/>
      <c r="Z29" s="290"/>
      <c r="AA29" s="290"/>
      <c r="AB29" s="290"/>
      <c r="AC29" s="290"/>
      <c r="AD29" s="290"/>
      <c r="AE29" s="290"/>
      <c r="AK29" s="289">
        <f>ROUND(AV54, 2)</f>
        <v>0</v>
      </c>
      <c r="AL29" s="290"/>
      <c r="AM29" s="290"/>
      <c r="AN29" s="290"/>
      <c r="AO29" s="290"/>
      <c r="AR29" s="38"/>
      <c r="BE29" s="294"/>
    </row>
    <row r="30" spans="2:71" s="2" customFormat="1" ht="14.4" customHeight="1">
      <c r="B30" s="38"/>
      <c r="F30" s="28" t="s">
        <v>54</v>
      </c>
      <c r="L30" s="291">
        <v>0.12</v>
      </c>
      <c r="M30" s="290"/>
      <c r="N30" s="290"/>
      <c r="O30" s="290"/>
      <c r="P30" s="290"/>
      <c r="W30" s="289">
        <f>ROUND(BA54, 2)</f>
        <v>0</v>
      </c>
      <c r="X30" s="290"/>
      <c r="Y30" s="290"/>
      <c r="Z30" s="290"/>
      <c r="AA30" s="290"/>
      <c r="AB30" s="290"/>
      <c r="AC30" s="290"/>
      <c r="AD30" s="290"/>
      <c r="AE30" s="290"/>
      <c r="AK30" s="289">
        <f>ROUND(AW54, 2)</f>
        <v>0</v>
      </c>
      <c r="AL30" s="290"/>
      <c r="AM30" s="290"/>
      <c r="AN30" s="290"/>
      <c r="AO30" s="290"/>
      <c r="AR30" s="38"/>
      <c r="BE30" s="294"/>
    </row>
    <row r="31" spans="2:71" s="2" customFormat="1" ht="14.4" hidden="1" customHeight="1">
      <c r="B31" s="38"/>
      <c r="F31" s="28" t="s">
        <v>55</v>
      </c>
      <c r="L31" s="291">
        <v>0.21</v>
      </c>
      <c r="M31" s="290"/>
      <c r="N31" s="290"/>
      <c r="O31" s="290"/>
      <c r="P31" s="290"/>
      <c r="W31" s="289">
        <f>ROUND(BB54, 2)</f>
        <v>0</v>
      </c>
      <c r="X31" s="290"/>
      <c r="Y31" s="290"/>
      <c r="Z31" s="290"/>
      <c r="AA31" s="290"/>
      <c r="AB31" s="290"/>
      <c r="AC31" s="290"/>
      <c r="AD31" s="290"/>
      <c r="AE31" s="290"/>
      <c r="AK31" s="289">
        <v>0</v>
      </c>
      <c r="AL31" s="290"/>
      <c r="AM31" s="290"/>
      <c r="AN31" s="290"/>
      <c r="AO31" s="290"/>
      <c r="AR31" s="38"/>
      <c r="BE31" s="294"/>
    </row>
    <row r="32" spans="2:71" s="2" customFormat="1" ht="14.4" hidden="1" customHeight="1">
      <c r="B32" s="38"/>
      <c r="F32" s="28" t="s">
        <v>56</v>
      </c>
      <c r="L32" s="291">
        <v>0.12</v>
      </c>
      <c r="M32" s="290"/>
      <c r="N32" s="290"/>
      <c r="O32" s="290"/>
      <c r="P32" s="290"/>
      <c r="W32" s="289">
        <f>ROUND(BC54, 2)</f>
        <v>0</v>
      </c>
      <c r="X32" s="290"/>
      <c r="Y32" s="290"/>
      <c r="Z32" s="290"/>
      <c r="AA32" s="290"/>
      <c r="AB32" s="290"/>
      <c r="AC32" s="290"/>
      <c r="AD32" s="290"/>
      <c r="AE32" s="290"/>
      <c r="AK32" s="289">
        <v>0</v>
      </c>
      <c r="AL32" s="290"/>
      <c r="AM32" s="290"/>
      <c r="AN32" s="290"/>
      <c r="AO32" s="290"/>
      <c r="AR32" s="38"/>
      <c r="BE32" s="294"/>
    </row>
    <row r="33" spans="2:44" s="2" customFormat="1" ht="14.4" hidden="1" customHeight="1">
      <c r="B33" s="38"/>
      <c r="F33" s="28" t="s">
        <v>57</v>
      </c>
      <c r="L33" s="291">
        <v>0</v>
      </c>
      <c r="M33" s="290"/>
      <c r="N33" s="290"/>
      <c r="O33" s="290"/>
      <c r="P33" s="290"/>
      <c r="W33" s="289">
        <f>ROUND(BD54, 2)</f>
        <v>0</v>
      </c>
      <c r="X33" s="290"/>
      <c r="Y33" s="290"/>
      <c r="Z33" s="290"/>
      <c r="AA33" s="290"/>
      <c r="AB33" s="290"/>
      <c r="AC33" s="290"/>
      <c r="AD33" s="290"/>
      <c r="AE33" s="290"/>
      <c r="AK33" s="289">
        <v>0</v>
      </c>
      <c r="AL33" s="290"/>
      <c r="AM33" s="290"/>
      <c r="AN33" s="290"/>
      <c r="AO33" s="290"/>
      <c r="AR33" s="38"/>
    </row>
    <row r="34" spans="2:44" s="1" customFormat="1" ht="6.9" customHeight="1">
      <c r="B34" s="34"/>
      <c r="AR34" s="34"/>
    </row>
    <row r="35" spans="2:44" s="1" customFormat="1" ht="25.95" customHeight="1">
      <c r="B35" s="34"/>
      <c r="C35" s="39"/>
      <c r="D35" s="40" t="s">
        <v>58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59</v>
      </c>
      <c r="U35" s="41"/>
      <c r="V35" s="41"/>
      <c r="W35" s="41"/>
      <c r="X35" s="322" t="s">
        <v>60</v>
      </c>
      <c r="Y35" s="323"/>
      <c r="Z35" s="323"/>
      <c r="AA35" s="323"/>
      <c r="AB35" s="323"/>
      <c r="AC35" s="41"/>
      <c r="AD35" s="41"/>
      <c r="AE35" s="41"/>
      <c r="AF35" s="41"/>
      <c r="AG35" s="41"/>
      <c r="AH35" s="41"/>
      <c r="AI35" s="41"/>
      <c r="AJ35" s="41"/>
      <c r="AK35" s="324">
        <f>SUM(AK26:AK33)</f>
        <v>0</v>
      </c>
      <c r="AL35" s="323"/>
      <c r="AM35" s="323"/>
      <c r="AN35" s="323"/>
      <c r="AO35" s="325"/>
      <c r="AP35" s="39"/>
      <c r="AQ35" s="39"/>
      <c r="AR35" s="34"/>
    </row>
    <row r="36" spans="2:44" s="1" customFormat="1" ht="6.9" customHeight="1">
      <c r="B36" s="34"/>
      <c r="AR36" s="34"/>
    </row>
    <row r="37" spans="2:44" s="1" customFormat="1" ht="6.9" customHeight="1"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</row>
    <row r="41" spans="2:44" s="1" customFormat="1" ht="6.9" customHeight="1"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</row>
    <row r="42" spans="2:44" s="1" customFormat="1" ht="24.9" customHeight="1">
      <c r="B42" s="34"/>
      <c r="C42" s="22" t="s">
        <v>61</v>
      </c>
      <c r="AR42" s="34"/>
    </row>
    <row r="43" spans="2:44" s="1" customFormat="1" ht="6.9" customHeight="1">
      <c r="B43" s="34"/>
      <c r="AR43" s="34"/>
    </row>
    <row r="44" spans="2:44" s="3" customFormat="1" ht="12" customHeight="1">
      <c r="B44" s="47"/>
      <c r="C44" s="28" t="s">
        <v>13</v>
      </c>
      <c r="L44" s="3" t="str">
        <f>K5</f>
        <v>R21-021_II</v>
      </c>
      <c r="AR44" s="47"/>
    </row>
    <row r="45" spans="2:44" s="4" customFormat="1" ht="36.9" customHeight="1">
      <c r="B45" s="48"/>
      <c r="C45" s="49" t="s">
        <v>16</v>
      </c>
      <c r="L45" s="313" t="str">
        <f>K6</f>
        <v>Město Dobříš - rekonstrukce ul. U Pivovaru a ul.Part. Svobody - cyklo - 2. ETAPA VÝSTAVBY</v>
      </c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R45" s="48"/>
    </row>
    <row r="46" spans="2:44" s="1" customFormat="1" ht="6.9" customHeight="1">
      <c r="B46" s="34"/>
      <c r="AR46" s="34"/>
    </row>
    <row r="47" spans="2:44" s="1" customFormat="1" ht="12" customHeight="1">
      <c r="B47" s="34"/>
      <c r="C47" s="28" t="s">
        <v>22</v>
      </c>
      <c r="L47" s="50" t="str">
        <f>IF(K8="","",K8)</f>
        <v>k.ú. Dobříš [627968]</v>
      </c>
      <c r="AI47" s="28" t="s">
        <v>24</v>
      </c>
      <c r="AM47" s="315" t="str">
        <f>IF(AN8= "","",AN8)</f>
        <v>13. 6. 2024</v>
      </c>
      <c r="AN47" s="315"/>
      <c r="AR47" s="34"/>
    </row>
    <row r="48" spans="2:44" s="1" customFormat="1" ht="6.9" customHeight="1">
      <c r="B48" s="34"/>
      <c r="AR48" s="34"/>
    </row>
    <row r="49" spans="1:91" s="1" customFormat="1" ht="25.65" customHeight="1">
      <c r="B49" s="34"/>
      <c r="C49" s="28" t="s">
        <v>30</v>
      </c>
      <c r="L49" s="3" t="str">
        <f>IF(E11= "","",E11)</f>
        <v>Město Dobříš, Mírové nám. 119, 263 01 Dobříš</v>
      </c>
      <c r="AI49" s="28" t="s">
        <v>38</v>
      </c>
      <c r="AM49" s="316" t="str">
        <f>IF(E17="","",E17)</f>
        <v>DOPAS s.r.o., Kubelíkova 1224/42, Praha 3 - Žižkov</v>
      </c>
      <c r="AN49" s="317"/>
      <c r="AO49" s="317"/>
      <c r="AP49" s="317"/>
      <c r="AR49" s="34"/>
      <c r="AS49" s="318" t="s">
        <v>62</v>
      </c>
      <c r="AT49" s="319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5.15" customHeight="1">
      <c r="B50" s="34"/>
      <c r="C50" s="28" t="s">
        <v>36</v>
      </c>
      <c r="L50" s="3" t="str">
        <f>IF(E14= "Vyplň údaj","",E14)</f>
        <v/>
      </c>
      <c r="AI50" s="28" t="s">
        <v>43</v>
      </c>
      <c r="AM50" s="316" t="str">
        <f>IF(E20="","",E20)</f>
        <v>L. Štuller</v>
      </c>
      <c r="AN50" s="317"/>
      <c r="AO50" s="317"/>
      <c r="AP50" s="317"/>
      <c r="AR50" s="34"/>
      <c r="AS50" s="320"/>
      <c r="AT50" s="321"/>
      <c r="BD50" s="55"/>
    </row>
    <row r="51" spans="1:91" s="1" customFormat="1" ht="10.8" customHeight="1">
      <c r="B51" s="34"/>
      <c r="AR51" s="34"/>
      <c r="AS51" s="320"/>
      <c r="AT51" s="321"/>
      <c r="BD51" s="55"/>
    </row>
    <row r="52" spans="1:91" s="1" customFormat="1" ht="29.25" customHeight="1">
      <c r="B52" s="34"/>
      <c r="C52" s="307" t="s">
        <v>63</v>
      </c>
      <c r="D52" s="308"/>
      <c r="E52" s="308"/>
      <c r="F52" s="308"/>
      <c r="G52" s="308"/>
      <c r="H52" s="56"/>
      <c r="I52" s="309" t="s">
        <v>64</v>
      </c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8"/>
      <c r="Z52" s="308"/>
      <c r="AA52" s="308"/>
      <c r="AB52" s="308"/>
      <c r="AC52" s="308"/>
      <c r="AD52" s="308"/>
      <c r="AE52" s="308"/>
      <c r="AF52" s="308"/>
      <c r="AG52" s="310" t="s">
        <v>65</v>
      </c>
      <c r="AH52" s="308"/>
      <c r="AI52" s="308"/>
      <c r="AJ52" s="308"/>
      <c r="AK52" s="308"/>
      <c r="AL52" s="308"/>
      <c r="AM52" s="308"/>
      <c r="AN52" s="309" t="s">
        <v>66</v>
      </c>
      <c r="AO52" s="308"/>
      <c r="AP52" s="308"/>
      <c r="AQ52" s="57" t="s">
        <v>67</v>
      </c>
      <c r="AR52" s="34"/>
      <c r="AS52" s="58" t="s">
        <v>68</v>
      </c>
      <c r="AT52" s="59" t="s">
        <v>69</v>
      </c>
      <c r="AU52" s="59" t="s">
        <v>70</v>
      </c>
      <c r="AV52" s="59" t="s">
        <v>71</v>
      </c>
      <c r="AW52" s="59" t="s">
        <v>72</v>
      </c>
      <c r="AX52" s="59" t="s">
        <v>73</v>
      </c>
      <c r="AY52" s="59" t="s">
        <v>74</v>
      </c>
      <c r="AZ52" s="59" t="s">
        <v>75</v>
      </c>
      <c r="BA52" s="59" t="s">
        <v>76</v>
      </c>
      <c r="BB52" s="59" t="s">
        <v>77</v>
      </c>
      <c r="BC52" s="59" t="s">
        <v>78</v>
      </c>
      <c r="BD52" s="60" t="s">
        <v>79</v>
      </c>
    </row>
    <row r="53" spans="1:91" s="1" customFormat="1" ht="10.8" customHeight="1">
      <c r="B53" s="34"/>
      <c r="AR53" s="34"/>
      <c r="AS53" s="61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3"/>
    </row>
    <row r="54" spans="1:91" s="5" customFormat="1" ht="32.4" customHeight="1">
      <c r="B54" s="62"/>
      <c r="C54" s="63" t="s">
        <v>80</v>
      </c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311">
        <f>ROUND(SUM(AG55:AG57),2)</f>
        <v>0</v>
      </c>
      <c r="AH54" s="311"/>
      <c r="AI54" s="311"/>
      <c r="AJ54" s="311"/>
      <c r="AK54" s="311"/>
      <c r="AL54" s="311"/>
      <c r="AM54" s="311"/>
      <c r="AN54" s="312">
        <f>SUM(AG54,AT54)</f>
        <v>0</v>
      </c>
      <c r="AO54" s="312"/>
      <c r="AP54" s="312"/>
      <c r="AQ54" s="66" t="s">
        <v>44</v>
      </c>
      <c r="AR54" s="62"/>
      <c r="AS54" s="67">
        <f>ROUND(SUM(AS55:AS57),2)</f>
        <v>0</v>
      </c>
      <c r="AT54" s="68">
        <f>ROUND(SUM(AV54:AW54),2)</f>
        <v>0</v>
      </c>
      <c r="AU54" s="69">
        <f>ROUND(SUM(AU55:AU57),5)</f>
        <v>0</v>
      </c>
      <c r="AV54" s="68">
        <f>ROUND(AZ54*L29,2)</f>
        <v>0</v>
      </c>
      <c r="AW54" s="68">
        <f>ROUND(BA54*L30,2)</f>
        <v>0</v>
      </c>
      <c r="AX54" s="68">
        <f>ROUND(BB54*L29,2)</f>
        <v>0</v>
      </c>
      <c r="AY54" s="68">
        <f>ROUND(BC54*L30,2)</f>
        <v>0</v>
      </c>
      <c r="AZ54" s="68">
        <f>ROUND(SUM(AZ55:AZ57),2)</f>
        <v>0</v>
      </c>
      <c r="BA54" s="68">
        <f>ROUND(SUM(BA55:BA57),2)</f>
        <v>0</v>
      </c>
      <c r="BB54" s="68">
        <f>ROUND(SUM(BB55:BB57),2)</f>
        <v>0</v>
      </c>
      <c r="BC54" s="68">
        <f>ROUND(SUM(BC55:BC57),2)</f>
        <v>0</v>
      </c>
      <c r="BD54" s="70">
        <f>ROUND(SUM(BD55:BD57),2)</f>
        <v>0</v>
      </c>
      <c r="BS54" s="71" t="s">
        <v>81</v>
      </c>
      <c r="BT54" s="71" t="s">
        <v>82</v>
      </c>
      <c r="BU54" s="72" t="s">
        <v>83</v>
      </c>
      <c r="BV54" s="71" t="s">
        <v>84</v>
      </c>
      <c r="BW54" s="71" t="s">
        <v>5</v>
      </c>
      <c r="BX54" s="71" t="s">
        <v>85</v>
      </c>
      <c r="CL54" s="71" t="s">
        <v>19</v>
      </c>
    </row>
    <row r="55" spans="1:91" s="6" customFormat="1" ht="16.5" customHeight="1">
      <c r="A55" s="73" t="s">
        <v>86</v>
      </c>
      <c r="B55" s="74"/>
      <c r="C55" s="75"/>
      <c r="D55" s="306" t="s">
        <v>87</v>
      </c>
      <c r="E55" s="306"/>
      <c r="F55" s="306"/>
      <c r="G55" s="306"/>
      <c r="H55" s="306"/>
      <c r="I55" s="76"/>
      <c r="J55" s="306" t="s">
        <v>88</v>
      </c>
      <c r="K55" s="306"/>
      <c r="L55" s="306"/>
      <c r="M55" s="306"/>
      <c r="N55" s="306"/>
      <c r="O55" s="306"/>
      <c r="P55" s="306"/>
      <c r="Q55" s="306"/>
      <c r="R55" s="306"/>
      <c r="S55" s="306"/>
      <c r="T55" s="306"/>
      <c r="U55" s="306"/>
      <c r="V55" s="306"/>
      <c r="W55" s="306"/>
      <c r="X55" s="306"/>
      <c r="Y55" s="306"/>
      <c r="Z55" s="306"/>
      <c r="AA55" s="306"/>
      <c r="AB55" s="306"/>
      <c r="AC55" s="306"/>
      <c r="AD55" s="306"/>
      <c r="AE55" s="306"/>
      <c r="AF55" s="306"/>
      <c r="AG55" s="304">
        <f>'SO 101 - Komunikace a zpe...'!J30</f>
        <v>0</v>
      </c>
      <c r="AH55" s="305"/>
      <c r="AI55" s="305"/>
      <c r="AJ55" s="305"/>
      <c r="AK55" s="305"/>
      <c r="AL55" s="305"/>
      <c r="AM55" s="305"/>
      <c r="AN55" s="304">
        <f>SUM(AG55,AT55)</f>
        <v>0</v>
      </c>
      <c r="AO55" s="305"/>
      <c r="AP55" s="305"/>
      <c r="AQ55" s="77" t="s">
        <v>89</v>
      </c>
      <c r="AR55" s="74"/>
      <c r="AS55" s="78">
        <v>0</v>
      </c>
      <c r="AT55" s="79">
        <f>ROUND(SUM(AV55:AW55),2)</f>
        <v>0</v>
      </c>
      <c r="AU55" s="80">
        <f>'SO 101 - Komunikace a zpe...'!P89</f>
        <v>0</v>
      </c>
      <c r="AV55" s="79">
        <f>'SO 101 - Komunikace a zpe...'!J33</f>
        <v>0</v>
      </c>
      <c r="AW55" s="79">
        <f>'SO 101 - Komunikace a zpe...'!J34</f>
        <v>0</v>
      </c>
      <c r="AX55" s="79">
        <f>'SO 101 - Komunikace a zpe...'!J35</f>
        <v>0</v>
      </c>
      <c r="AY55" s="79">
        <f>'SO 101 - Komunikace a zpe...'!J36</f>
        <v>0</v>
      </c>
      <c r="AZ55" s="79">
        <f>'SO 101 - Komunikace a zpe...'!F33</f>
        <v>0</v>
      </c>
      <c r="BA55" s="79">
        <f>'SO 101 - Komunikace a zpe...'!F34</f>
        <v>0</v>
      </c>
      <c r="BB55" s="79">
        <f>'SO 101 - Komunikace a zpe...'!F35</f>
        <v>0</v>
      </c>
      <c r="BC55" s="79">
        <f>'SO 101 - Komunikace a zpe...'!F36</f>
        <v>0</v>
      </c>
      <c r="BD55" s="81">
        <f>'SO 101 - Komunikace a zpe...'!F37</f>
        <v>0</v>
      </c>
      <c r="BT55" s="82" t="s">
        <v>90</v>
      </c>
      <c r="BV55" s="82" t="s">
        <v>84</v>
      </c>
      <c r="BW55" s="82" t="s">
        <v>91</v>
      </c>
      <c r="BX55" s="82" t="s">
        <v>5</v>
      </c>
      <c r="CL55" s="82" t="s">
        <v>44</v>
      </c>
      <c r="CM55" s="82" t="s">
        <v>92</v>
      </c>
    </row>
    <row r="56" spans="1:91" s="6" customFormat="1" ht="16.5" customHeight="1">
      <c r="A56" s="73" t="s">
        <v>86</v>
      </c>
      <c r="B56" s="74"/>
      <c r="C56" s="75"/>
      <c r="D56" s="306" t="s">
        <v>93</v>
      </c>
      <c r="E56" s="306"/>
      <c r="F56" s="306"/>
      <c r="G56" s="306"/>
      <c r="H56" s="306"/>
      <c r="I56" s="76"/>
      <c r="J56" s="306" t="s">
        <v>94</v>
      </c>
      <c r="K56" s="306"/>
      <c r="L56" s="306"/>
      <c r="M56" s="306"/>
      <c r="N56" s="306"/>
      <c r="O56" s="306"/>
      <c r="P56" s="306"/>
      <c r="Q56" s="306"/>
      <c r="R56" s="306"/>
      <c r="S56" s="306"/>
      <c r="T56" s="306"/>
      <c r="U56" s="306"/>
      <c r="V56" s="306"/>
      <c r="W56" s="306"/>
      <c r="X56" s="306"/>
      <c r="Y56" s="306"/>
      <c r="Z56" s="306"/>
      <c r="AA56" s="306"/>
      <c r="AB56" s="306"/>
      <c r="AC56" s="306"/>
      <c r="AD56" s="306"/>
      <c r="AE56" s="306"/>
      <c r="AF56" s="306"/>
      <c r="AG56" s="304">
        <f>'SO 900 - Návrh DIO'!J30</f>
        <v>0</v>
      </c>
      <c r="AH56" s="305"/>
      <c r="AI56" s="305"/>
      <c r="AJ56" s="305"/>
      <c r="AK56" s="305"/>
      <c r="AL56" s="305"/>
      <c r="AM56" s="305"/>
      <c r="AN56" s="304">
        <f>SUM(AG56,AT56)</f>
        <v>0</v>
      </c>
      <c r="AO56" s="305"/>
      <c r="AP56" s="305"/>
      <c r="AQ56" s="77" t="s">
        <v>89</v>
      </c>
      <c r="AR56" s="74"/>
      <c r="AS56" s="78">
        <v>0</v>
      </c>
      <c r="AT56" s="79">
        <f>ROUND(SUM(AV56:AW56),2)</f>
        <v>0</v>
      </c>
      <c r="AU56" s="80">
        <f>'SO 900 - Návrh DIO'!P82</f>
        <v>0</v>
      </c>
      <c r="AV56" s="79">
        <f>'SO 900 - Návrh DIO'!J33</f>
        <v>0</v>
      </c>
      <c r="AW56" s="79">
        <f>'SO 900 - Návrh DIO'!J34</f>
        <v>0</v>
      </c>
      <c r="AX56" s="79">
        <f>'SO 900 - Návrh DIO'!J35</f>
        <v>0</v>
      </c>
      <c r="AY56" s="79">
        <f>'SO 900 - Návrh DIO'!J36</f>
        <v>0</v>
      </c>
      <c r="AZ56" s="79">
        <f>'SO 900 - Návrh DIO'!F33</f>
        <v>0</v>
      </c>
      <c r="BA56" s="79">
        <f>'SO 900 - Návrh DIO'!F34</f>
        <v>0</v>
      </c>
      <c r="BB56" s="79">
        <f>'SO 900 - Návrh DIO'!F35</f>
        <v>0</v>
      </c>
      <c r="BC56" s="79">
        <f>'SO 900 - Návrh DIO'!F36</f>
        <v>0</v>
      </c>
      <c r="BD56" s="81">
        <f>'SO 900 - Návrh DIO'!F37</f>
        <v>0</v>
      </c>
      <c r="BT56" s="82" t="s">
        <v>90</v>
      </c>
      <c r="BV56" s="82" t="s">
        <v>84</v>
      </c>
      <c r="BW56" s="82" t="s">
        <v>95</v>
      </c>
      <c r="BX56" s="82" t="s">
        <v>5</v>
      </c>
      <c r="CL56" s="82" t="s">
        <v>44</v>
      </c>
      <c r="CM56" s="82" t="s">
        <v>92</v>
      </c>
    </row>
    <row r="57" spans="1:91" s="6" customFormat="1" ht="16.5" customHeight="1">
      <c r="A57" s="73" t="s">
        <v>86</v>
      </c>
      <c r="B57" s="74"/>
      <c r="C57" s="75"/>
      <c r="D57" s="306" t="s">
        <v>96</v>
      </c>
      <c r="E57" s="306"/>
      <c r="F57" s="306"/>
      <c r="G57" s="306"/>
      <c r="H57" s="306"/>
      <c r="I57" s="76"/>
      <c r="J57" s="306" t="s">
        <v>97</v>
      </c>
      <c r="K57" s="306"/>
      <c r="L57" s="306"/>
      <c r="M57" s="306"/>
      <c r="N57" s="306"/>
      <c r="O57" s="306"/>
      <c r="P57" s="306"/>
      <c r="Q57" s="306"/>
      <c r="R57" s="306"/>
      <c r="S57" s="306"/>
      <c r="T57" s="306"/>
      <c r="U57" s="306"/>
      <c r="V57" s="306"/>
      <c r="W57" s="306"/>
      <c r="X57" s="306"/>
      <c r="Y57" s="306"/>
      <c r="Z57" s="306"/>
      <c r="AA57" s="306"/>
      <c r="AB57" s="306"/>
      <c r="AC57" s="306"/>
      <c r="AD57" s="306"/>
      <c r="AE57" s="306"/>
      <c r="AF57" s="306"/>
      <c r="AG57" s="304">
        <f>'VON - Vedlejší a ostatní ...'!J30</f>
        <v>0</v>
      </c>
      <c r="AH57" s="305"/>
      <c r="AI57" s="305"/>
      <c r="AJ57" s="305"/>
      <c r="AK57" s="305"/>
      <c r="AL57" s="305"/>
      <c r="AM57" s="305"/>
      <c r="AN57" s="304">
        <f>SUM(AG57,AT57)</f>
        <v>0</v>
      </c>
      <c r="AO57" s="305"/>
      <c r="AP57" s="305"/>
      <c r="AQ57" s="77" t="s">
        <v>96</v>
      </c>
      <c r="AR57" s="74"/>
      <c r="AS57" s="83">
        <v>0</v>
      </c>
      <c r="AT57" s="84">
        <f>ROUND(SUM(AV57:AW57),2)</f>
        <v>0</v>
      </c>
      <c r="AU57" s="85">
        <f>'VON - Vedlejší a ostatní ...'!P84</f>
        <v>0</v>
      </c>
      <c r="AV57" s="84">
        <f>'VON - Vedlejší a ostatní ...'!J33</f>
        <v>0</v>
      </c>
      <c r="AW57" s="84">
        <f>'VON - Vedlejší a ostatní ...'!J34</f>
        <v>0</v>
      </c>
      <c r="AX57" s="84">
        <f>'VON - Vedlejší a ostatní ...'!J35</f>
        <v>0</v>
      </c>
      <c r="AY57" s="84">
        <f>'VON - Vedlejší a ostatní ...'!J36</f>
        <v>0</v>
      </c>
      <c r="AZ57" s="84">
        <f>'VON - Vedlejší a ostatní ...'!F33</f>
        <v>0</v>
      </c>
      <c r="BA57" s="84">
        <f>'VON - Vedlejší a ostatní ...'!F34</f>
        <v>0</v>
      </c>
      <c r="BB57" s="84">
        <f>'VON - Vedlejší a ostatní ...'!F35</f>
        <v>0</v>
      </c>
      <c r="BC57" s="84">
        <f>'VON - Vedlejší a ostatní ...'!F36</f>
        <v>0</v>
      </c>
      <c r="BD57" s="86">
        <f>'VON - Vedlejší a ostatní ...'!F37</f>
        <v>0</v>
      </c>
      <c r="BT57" s="82" t="s">
        <v>90</v>
      </c>
      <c r="BV57" s="82" t="s">
        <v>84</v>
      </c>
      <c r="BW57" s="82" t="s">
        <v>98</v>
      </c>
      <c r="BX57" s="82" t="s">
        <v>5</v>
      </c>
      <c r="CL57" s="82" t="s">
        <v>44</v>
      </c>
      <c r="CM57" s="82" t="s">
        <v>92</v>
      </c>
    </row>
    <row r="58" spans="1:91" s="1" customFormat="1" ht="30" customHeight="1">
      <c r="B58" s="34"/>
      <c r="AR58" s="34"/>
    </row>
    <row r="59" spans="1:91" s="1" customFormat="1" ht="6.9" customHeight="1">
      <c r="B59" s="4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34"/>
    </row>
  </sheetData>
  <sheetProtection algorithmName="SHA-512" hashValue="PUnKWRWNW20K6MqNJ/A+xZtCXd2DG8hiLTPIeEiQEb8g0pI/ERJn1FCwKwhQtP2ttWfOfZrxew2Y/fcGb4cznQ==" saltValue="0levQE2uuyTBXS06oFq2l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SO 101 - Komunikace a zpe...'!C2" display="/" xr:uid="{00000000-0004-0000-0000-000000000000}"/>
    <hyperlink ref="A56" location="'SO 900 - Návrh DIO'!C2" display="/" xr:uid="{00000000-0004-0000-0000-000001000000}"/>
    <hyperlink ref="A57" location="'VON - Vedlejší a ostatní ...'!C2" display="/" xr:uid="{00000000-0004-0000-0000-000002000000}"/>
  </hyperlinks>
  <pageMargins left="0.39370078740157483" right="0.39370078740157483" top="0.39370078740157483" bottom="0.39370078740157483" header="0" footer="0"/>
  <pageSetup paperSize="9" scale="68" fitToHeight="100" orientation="portrait" blackAndWhite="1" r:id="rId1"/>
  <headerFooter>
    <oddHeader>&amp;LMěsto Dobříš - rekonstrukce ul. U Pivovaru a ul. Part. Svobody - cyklo - 2. ETAPA VÝSTAVBY&amp;CDOPAS s.r.o.&amp;RPOLOŽKOVÝ VÝKAZ VÝMĚR</oddHeader>
    <oddFooter>&amp;LRekapitulace stavby :
SO 101 - Komunikace a zpevněné plochy
SO 900 - ávrh DIO
VON - Vedlejší a ostatní náklady&amp;CStrana &amp;P z &amp;N&amp;RRekapitulace
položkových soupisů prací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A3763-FC0A-442B-91CF-7D0C9B7BA261}">
  <sheetPr>
    <pageSetUpPr fitToPage="1"/>
  </sheetPr>
  <dimension ref="A1:A107"/>
  <sheetViews>
    <sheetView view="pageLayout" workbookViewId="0">
      <selection activeCell="A7" sqref="A7"/>
    </sheetView>
  </sheetViews>
  <sheetFormatPr defaultRowHeight="10.199999999999999"/>
  <cols>
    <col min="1" max="1" width="112" style="286" customWidth="1"/>
    <col min="2" max="256" width="9.140625" style="286"/>
    <col min="257" max="257" width="112" style="286" customWidth="1"/>
    <col min="258" max="512" width="9.140625" style="286"/>
    <col min="513" max="513" width="112" style="286" customWidth="1"/>
    <col min="514" max="768" width="9.140625" style="286"/>
    <col min="769" max="769" width="112" style="286" customWidth="1"/>
    <col min="770" max="1024" width="9.140625" style="286"/>
    <col min="1025" max="1025" width="112" style="286" customWidth="1"/>
    <col min="1026" max="1280" width="9.140625" style="286"/>
    <col min="1281" max="1281" width="112" style="286" customWidth="1"/>
    <col min="1282" max="1536" width="9.140625" style="286"/>
    <col min="1537" max="1537" width="112" style="286" customWidth="1"/>
    <col min="1538" max="1792" width="9.140625" style="286"/>
    <col min="1793" max="1793" width="112" style="286" customWidth="1"/>
    <col min="1794" max="2048" width="9.140625" style="286"/>
    <col min="2049" max="2049" width="112" style="286" customWidth="1"/>
    <col min="2050" max="2304" width="9.140625" style="286"/>
    <col min="2305" max="2305" width="112" style="286" customWidth="1"/>
    <col min="2306" max="2560" width="9.140625" style="286"/>
    <col min="2561" max="2561" width="112" style="286" customWidth="1"/>
    <col min="2562" max="2816" width="9.140625" style="286"/>
    <col min="2817" max="2817" width="112" style="286" customWidth="1"/>
    <col min="2818" max="3072" width="9.140625" style="286"/>
    <col min="3073" max="3073" width="112" style="286" customWidth="1"/>
    <col min="3074" max="3328" width="9.140625" style="286"/>
    <col min="3329" max="3329" width="112" style="286" customWidth="1"/>
    <col min="3330" max="3584" width="9.140625" style="286"/>
    <col min="3585" max="3585" width="112" style="286" customWidth="1"/>
    <col min="3586" max="3840" width="9.140625" style="286"/>
    <col min="3841" max="3841" width="112" style="286" customWidth="1"/>
    <col min="3842" max="4096" width="9.140625" style="286"/>
    <col min="4097" max="4097" width="112" style="286" customWidth="1"/>
    <col min="4098" max="4352" width="9.140625" style="286"/>
    <col min="4353" max="4353" width="112" style="286" customWidth="1"/>
    <col min="4354" max="4608" width="9.140625" style="286"/>
    <col min="4609" max="4609" width="112" style="286" customWidth="1"/>
    <col min="4610" max="4864" width="9.140625" style="286"/>
    <col min="4865" max="4865" width="112" style="286" customWidth="1"/>
    <col min="4866" max="5120" width="9.140625" style="286"/>
    <col min="5121" max="5121" width="112" style="286" customWidth="1"/>
    <col min="5122" max="5376" width="9.140625" style="286"/>
    <col min="5377" max="5377" width="112" style="286" customWidth="1"/>
    <col min="5378" max="5632" width="9.140625" style="286"/>
    <col min="5633" max="5633" width="112" style="286" customWidth="1"/>
    <col min="5634" max="5888" width="9.140625" style="286"/>
    <col min="5889" max="5889" width="112" style="286" customWidth="1"/>
    <col min="5890" max="6144" width="9.140625" style="286"/>
    <col min="6145" max="6145" width="112" style="286" customWidth="1"/>
    <col min="6146" max="6400" width="9.140625" style="286"/>
    <col min="6401" max="6401" width="112" style="286" customWidth="1"/>
    <col min="6402" max="6656" width="9.140625" style="286"/>
    <col min="6657" max="6657" width="112" style="286" customWidth="1"/>
    <col min="6658" max="6912" width="9.140625" style="286"/>
    <col min="6913" max="6913" width="112" style="286" customWidth="1"/>
    <col min="6914" max="7168" width="9.140625" style="286"/>
    <col min="7169" max="7169" width="112" style="286" customWidth="1"/>
    <col min="7170" max="7424" width="9.140625" style="286"/>
    <col min="7425" max="7425" width="112" style="286" customWidth="1"/>
    <col min="7426" max="7680" width="9.140625" style="286"/>
    <col min="7681" max="7681" width="112" style="286" customWidth="1"/>
    <col min="7682" max="7936" width="9.140625" style="286"/>
    <col min="7937" max="7937" width="112" style="286" customWidth="1"/>
    <col min="7938" max="8192" width="9.140625" style="286"/>
    <col min="8193" max="8193" width="112" style="286" customWidth="1"/>
    <col min="8194" max="8448" width="9.140625" style="286"/>
    <col min="8449" max="8449" width="112" style="286" customWidth="1"/>
    <col min="8450" max="8704" width="9.140625" style="286"/>
    <col min="8705" max="8705" width="112" style="286" customWidth="1"/>
    <col min="8706" max="8960" width="9.140625" style="286"/>
    <col min="8961" max="8961" width="112" style="286" customWidth="1"/>
    <col min="8962" max="9216" width="9.140625" style="286"/>
    <col min="9217" max="9217" width="112" style="286" customWidth="1"/>
    <col min="9218" max="9472" width="9.140625" style="286"/>
    <col min="9473" max="9473" width="112" style="286" customWidth="1"/>
    <col min="9474" max="9728" width="9.140625" style="286"/>
    <col min="9729" max="9729" width="112" style="286" customWidth="1"/>
    <col min="9730" max="9984" width="9.140625" style="286"/>
    <col min="9985" max="9985" width="112" style="286" customWidth="1"/>
    <col min="9986" max="10240" width="9.140625" style="286"/>
    <col min="10241" max="10241" width="112" style="286" customWidth="1"/>
    <col min="10242" max="10496" width="9.140625" style="286"/>
    <col min="10497" max="10497" width="112" style="286" customWidth="1"/>
    <col min="10498" max="10752" width="9.140625" style="286"/>
    <col min="10753" max="10753" width="112" style="286" customWidth="1"/>
    <col min="10754" max="11008" width="9.140625" style="286"/>
    <col min="11009" max="11009" width="112" style="286" customWidth="1"/>
    <col min="11010" max="11264" width="9.140625" style="286"/>
    <col min="11265" max="11265" width="112" style="286" customWidth="1"/>
    <col min="11266" max="11520" width="9.140625" style="286"/>
    <col min="11521" max="11521" width="112" style="286" customWidth="1"/>
    <col min="11522" max="11776" width="9.140625" style="286"/>
    <col min="11777" max="11777" width="112" style="286" customWidth="1"/>
    <col min="11778" max="12032" width="9.140625" style="286"/>
    <col min="12033" max="12033" width="112" style="286" customWidth="1"/>
    <col min="12034" max="12288" width="9.140625" style="286"/>
    <col min="12289" max="12289" width="112" style="286" customWidth="1"/>
    <col min="12290" max="12544" width="9.140625" style="286"/>
    <col min="12545" max="12545" width="112" style="286" customWidth="1"/>
    <col min="12546" max="12800" width="9.140625" style="286"/>
    <col min="12801" max="12801" width="112" style="286" customWidth="1"/>
    <col min="12802" max="13056" width="9.140625" style="286"/>
    <col min="13057" max="13057" width="112" style="286" customWidth="1"/>
    <col min="13058" max="13312" width="9.140625" style="286"/>
    <col min="13313" max="13313" width="112" style="286" customWidth="1"/>
    <col min="13314" max="13568" width="9.140625" style="286"/>
    <col min="13569" max="13569" width="112" style="286" customWidth="1"/>
    <col min="13570" max="13824" width="9.140625" style="286"/>
    <col min="13825" max="13825" width="112" style="286" customWidth="1"/>
    <col min="13826" max="14080" width="9.140625" style="286"/>
    <col min="14081" max="14081" width="112" style="286" customWidth="1"/>
    <col min="14082" max="14336" width="9.140625" style="286"/>
    <col min="14337" max="14337" width="112" style="286" customWidth="1"/>
    <col min="14338" max="14592" width="9.140625" style="286"/>
    <col min="14593" max="14593" width="112" style="286" customWidth="1"/>
    <col min="14594" max="14848" width="9.140625" style="286"/>
    <col min="14849" max="14849" width="112" style="286" customWidth="1"/>
    <col min="14850" max="15104" width="9.140625" style="286"/>
    <col min="15105" max="15105" width="112" style="286" customWidth="1"/>
    <col min="15106" max="15360" width="9.140625" style="286"/>
    <col min="15361" max="15361" width="112" style="286" customWidth="1"/>
    <col min="15362" max="15616" width="9.140625" style="286"/>
    <col min="15617" max="15617" width="112" style="286" customWidth="1"/>
    <col min="15618" max="15872" width="9.140625" style="286"/>
    <col min="15873" max="15873" width="112" style="286" customWidth="1"/>
    <col min="15874" max="16128" width="9.140625" style="286"/>
    <col min="16129" max="16129" width="112" style="286" customWidth="1"/>
    <col min="16130" max="16384" width="9.140625" style="286"/>
  </cols>
  <sheetData>
    <row r="1" spans="1:1" ht="51" customHeight="1">
      <c r="A1" s="285" t="s">
        <v>1355</v>
      </c>
    </row>
    <row r="2" spans="1:1" ht="51" customHeight="1">
      <c r="A2" s="287" t="s">
        <v>1356</v>
      </c>
    </row>
    <row r="3" spans="1:1" ht="51" customHeight="1">
      <c r="A3" s="287" t="s">
        <v>1357</v>
      </c>
    </row>
    <row r="4" spans="1:1" ht="78" customHeight="1">
      <c r="A4" s="287" t="s">
        <v>1358</v>
      </c>
    </row>
    <row r="5" spans="1:1" ht="63.75" customHeight="1">
      <c r="A5" s="287" t="s">
        <v>1359</v>
      </c>
    </row>
    <row r="6" spans="1:1" ht="80.400000000000006" customHeight="1">
      <c r="A6" s="287" t="s">
        <v>1360</v>
      </c>
    </row>
    <row r="7" spans="1:1" ht="64.5" customHeight="1">
      <c r="A7" s="287" t="s">
        <v>1361</v>
      </c>
    </row>
    <row r="8" spans="1:1" ht="104.25" customHeight="1">
      <c r="A8" s="287" t="s">
        <v>1362</v>
      </c>
    </row>
    <row r="9" spans="1:1" ht="77.25" customHeight="1">
      <c r="A9" s="287" t="s">
        <v>1363</v>
      </c>
    </row>
    <row r="10" spans="1:1" ht="79.5" customHeight="1">
      <c r="A10" s="287" t="s">
        <v>1364</v>
      </c>
    </row>
    <row r="11" spans="1:1" ht="51" customHeight="1">
      <c r="A11" s="287" t="s">
        <v>1365</v>
      </c>
    </row>
    <row r="12" spans="1:1" ht="51" customHeight="1">
      <c r="A12" s="287" t="s">
        <v>1366</v>
      </c>
    </row>
    <row r="13" spans="1:1" ht="51" customHeight="1">
      <c r="A13" s="287" t="s">
        <v>1367</v>
      </c>
    </row>
    <row r="14" spans="1:1" ht="51" customHeight="1">
      <c r="A14" s="287" t="s">
        <v>1368</v>
      </c>
    </row>
    <row r="15" spans="1:1" ht="51" customHeight="1">
      <c r="A15" s="287" t="s">
        <v>1369</v>
      </c>
    </row>
    <row r="16" spans="1:1" ht="51" customHeight="1">
      <c r="A16" s="287" t="s">
        <v>1370</v>
      </c>
    </row>
    <row r="17" spans="1:1" ht="51" customHeight="1">
      <c r="A17" s="287" t="s">
        <v>1371</v>
      </c>
    </row>
    <row r="18" spans="1:1" ht="51" customHeight="1">
      <c r="A18" s="287" t="s">
        <v>1372</v>
      </c>
    </row>
    <row r="19" spans="1:1" ht="51" customHeight="1">
      <c r="A19" s="287" t="s">
        <v>1373</v>
      </c>
    </row>
    <row r="20" spans="1:1" ht="90.75" customHeight="1">
      <c r="A20" s="287" t="s">
        <v>1374</v>
      </c>
    </row>
    <row r="21" spans="1:1" ht="64.5" customHeight="1">
      <c r="A21" s="287" t="s">
        <v>1375</v>
      </c>
    </row>
    <row r="22" spans="1:1" ht="51" customHeight="1">
      <c r="A22" s="287" t="s">
        <v>1376</v>
      </c>
    </row>
    <row r="23" spans="1:1" ht="66" customHeight="1">
      <c r="A23" s="287" t="s">
        <v>1377</v>
      </c>
    </row>
    <row r="24" spans="1:1" ht="78" customHeight="1">
      <c r="A24" s="287" t="s">
        <v>1378</v>
      </c>
    </row>
    <row r="25" spans="1:1" ht="51" customHeight="1">
      <c r="A25" s="287" t="s">
        <v>1379</v>
      </c>
    </row>
    <row r="26" spans="1:1" ht="51" customHeight="1">
      <c r="A26" s="287" t="s">
        <v>1380</v>
      </c>
    </row>
    <row r="27" spans="1:1" ht="51" customHeight="1">
      <c r="A27" s="287" t="s">
        <v>1381</v>
      </c>
    </row>
    <row r="28" spans="1:1" ht="51" customHeight="1">
      <c r="A28" s="287" t="s">
        <v>1382</v>
      </c>
    </row>
    <row r="29" spans="1:1" ht="51" customHeight="1">
      <c r="A29" s="287" t="s">
        <v>1383</v>
      </c>
    </row>
    <row r="31" spans="1:1" ht="13.8">
      <c r="A31" s="288"/>
    </row>
    <row r="32" spans="1:1" ht="13.8">
      <c r="A32" s="288"/>
    </row>
    <row r="33" spans="1:1" ht="13.8">
      <c r="A33" s="288"/>
    </row>
    <row r="34" spans="1:1" ht="13.8">
      <c r="A34" s="288"/>
    </row>
    <row r="35" spans="1:1" ht="13.8">
      <c r="A35" s="288"/>
    </row>
    <row r="36" spans="1:1" ht="13.8">
      <c r="A36" s="288"/>
    </row>
    <row r="37" spans="1:1" ht="13.8">
      <c r="A37" s="288"/>
    </row>
    <row r="38" spans="1:1" ht="13.8">
      <c r="A38" s="288"/>
    </row>
    <row r="39" spans="1:1" ht="13.8">
      <c r="A39" s="288"/>
    </row>
    <row r="40" spans="1:1" ht="13.8">
      <c r="A40" s="288"/>
    </row>
    <row r="41" spans="1:1" ht="13.8">
      <c r="A41" s="288"/>
    </row>
    <row r="42" spans="1:1" ht="13.8">
      <c r="A42" s="288"/>
    </row>
    <row r="43" spans="1:1" ht="13.8">
      <c r="A43" s="288"/>
    </row>
    <row r="44" spans="1:1" ht="13.8">
      <c r="A44" s="288"/>
    </row>
    <row r="45" spans="1:1" ht="13.8">
      <c r="A45" s="288"/>
    </row>
    <row r="46" spans="1:1" ht="13.8">
      <c r="A46" s="288"/>
    </row>
    <row r="47" spans="1:1" ht="13.8">
      <c r="A47" s="288"/>
    </row>
    <row r="48" spans="1:1" ht="13.8">
      <c r="A48" s="288"/>
    </row>
    <row r="49" spans="1:1" ht="13.8">
      <c r="A49" s="288"/>
    </row>
    <row r="50" spans="1:1" ht="13.8">
      <c r="A50" s="288"/>
    </row>
    <row r="51" spans="1:1" ht="13.8">
      <c r="A51" s="288"/>
    </row>
    <row r="52" spans="1:1" ht="13.8">
      <c r="A52" s="288"/>
    </row>
    <row r="53" spans="1:1" ht="13.8">
      <c r="A53" s="288"/>
    </row>
    <row r="54" spans="1:1" ht="13.8">
      <c r="A54" s="288"/>
    </row>
    <row r="55" spans="1:1" ht="13.8">
      <c r="A55" s="288"/>
    </row>
    <row r="56" spans="1:1" ht="13.8">
      <c r="A56" s="288"/>
    </row>
    <row r="57" spans="1:1" ht="13.8">
      <c r="A57" s="288"/>
    </row>
    <row r="58" spans="1:1" ht="13.8">
      <c r="A58" s="288"/>
    </row>
    <row r="59" spans="1:1" ht="13.8">
      <c r="A59" s="288"/>
    </row>
    <row r="60" spans="1:1" ht="13.8">
      <c r="A60" s="288"/>
    </row>
    <row r="61" spans="1:1" ht="13.8">
      <c r="A61" s="288"/>
    </row>
    <row r="62" spans="1:1" ht="13.8">
      <c r="A62" s="288"/>
    </row>
    <row r="63" spans="1:1" ht="13.8">
      <c r="A63" s="288"/>
    </row>
    <row r="64" spans="1:1" ht="13.8">
      <c r="A64" s="288"/>
    </row>
    <row r="65" spans="1:1" ht="13.8">
      <c r="A65" s="288"/>
    </row>
    <row r="66" spans="1:1" ht="13.8">
      <c r="A66" s="288"/>
    </row>
    <row r="67" spans="1:1" ht="13.8">
      <c r="A67" s="288"/>
    </row>
    <row r="68" spans="1:1" ht="13.8">
      <c r="A68" s="288"/>
    </row>
    <row r="69" spans="1:1" ht="13.8">
      <c r="A69" s="288"/>
    </row>
    <row r="70" spans="1:1" ht="13.8">
      <c r="A70" s="288"/>
    </row>
    <row r="71" spans="1:1" ht="13.8">
      <c r="A71" s="288"/>
    </row>
    <row r="72" spans="1:1" ht="13.8">
      <c r="A72" s="288"/>
    </row>
    <row r="73" spans="1:1" ht="13.8">
      <c r="A73" s="288"/>
    </row>
    <row r="74" spans="1:1" ht="13.8">
      <c r="A74" s="288"/>
    </row>
    <row r="75" spans="1:1" ht="13.8">
      <c r="A75" s="288"/>
    </row>
    <row r="76" spans="1:1" ht="13.8">
      <c r="A76" s="288"/>
    </row>
    <row r="77" spans="1:1" ht="13.8">
      <c r="A77" s="288"/>
    </row>
    <row r="78" spans="1:1" ht="13.8">
      <c r="A78" s="288"/>
    </row>
    <row r="79" spans="1:1" ht="13.8">
      <c r="A79" s="288"/>
    </row>
    <row r="80" spans="1:1" ht="13.8">
      <c r="A80" s="288"/>
    </row>
    <row r="81" spans="1:1" ht="13.8">
      <c r="A81" s="288"/>
    </row>
    <row r="82" spans="1:1" ht="13.8">
      <c r="A82" s="288"/>
    </row>
    <row r="83" spans="1:1" ht="13.8">
      <c r="A83" s="288"/>
    </row>
    <row r="84" spans="1:1" ht="13.8">
      <c r="A84" s="288"/>
    </row>
    <row r="85" spans="1:1" ht="13.8">
      <c r="A85" s="288"/>
    </row>
    <row r="86" spans="1:1" ht="13.8">
      <c r="A86" s="288"/>
    </row>
    <row r="87" spans="1:1" ht="13.8">
      <c r="A87" s="288"/>
    </row>
    <row r="88" spans="1:1" ht="13.8">
      <c r="A88" s="288"/>
    </row>
    <row r="89" spans="1:1" ht="13.8">
      <c r="A89" s="288"/>
    </row>
    <row r="90" spans="1:1" ht="13.8">
      <c r="A90" s="288"/>
    </row>
    <row r="91" spans="1:1" ht="13.8">
      <c r="A91" s="288"/>
    </row>
    <row r="92" spans="1:1" ht="13.8">
      <c r="A92" s="288"/>
    </row>
    <row r="93" spans="1:1" ht="13.8">
      <c r="A93" s="288"/>
    </row>
    <row r="94" spans="1:1" ht="13.8">
      <c r="A94" s="288"/>
    </row>
    <row r="95" spans="1:1" ht="13.8">
      <c r="A95" s="288"/>
    </row>
    <row r="96" spans="1:1" ht="13.8">
      <c r="A96" s="288"/>
    </row>
    <row r="97" spans="1:1" ht="13.8">
      <c r="A97" s="288"/>
    </row>
    <row r="98" spans="1:1" ht="13.8">
      <c r="A98" s="288"/>
    </row>
    <row r="99" spans="1:1" ht="13.8">
      <c r="A99" s="288"/>
    </row>
    <row r="100" spans="1:1" ht="13.8">
      <c r="A100" s="288"/>
    </row>
    <row r="101" spans="1:1" ht="13.8">
      <c r="A101" s="288"/>
    </row>
    <row r="102" spans="1:1" ht="13.8">
      <c r="A102" s="288"/>
    </row>
    <row r="103" spans="1:1" ht="13.8">
      <c r="A103" s="288"/>
    </row>
    <row r="104" spans="1:1" ht="13.8">
      <c r="A104" s="288"/>
    </row>
    <row r="105" spans="1:1" ht="13.8">
      <c r="A105" s="288"/>
    </row>
    <row r="106" spans="1:1" ht="13.8">
      <c r="A106" s="288"/>
    </row>
    <row r="107" spans="1:1" ht="13.8">
      <c r="A107" s="288"/>
    </row>
  </sheetData>
  <pageMargins left="0.70866141732283472" right="0.70866141732283472" top="0.94488188976377963" bottom="0.78740157480314965" header="0.31496062992125984" footer="0.31496062992125984"/>
  <pageSetup paperSize="9" fitToHeight="100" orientation="landscape" r:id="rId1"/>
  <headerFooter>
    <oddHeader>&amp;LMěsto Dobříš - rekonstrukce ul. U Pivovaru a
ul. Part. Svobody - cyklo - 2. ETAPA
&amp;CDOPAS s.r.o.&amp;RPOLOŽKOVÝ VÝKAZ VÝMĚR</oddHeader>
    <oddFooter>&amp;LVOP
2. ETAPA&amp;C&amp;P z &amp;N&amp;Rčást - Všeobecné podmínky k ceně díla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14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91</v>
      </c>
      <c r="AZ2" s="87" t="s">
        <v>99</v>
      </c>
      <c r="BA2" s="87" t="s">
        <v>100</v>
      </c>
      <c r="BB2" s="87" t="s">
        <v>101</v>
      </c>
      <c r="BC2" s="87" t="s">
        <v>102</v>
      </c>
      <c r="BD2" s="87" t="s">
        <v>103</v>
      </c>
    </row>
    <row r="3" spans="2:5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  <c r="AZ3" s="87" t="s">
        <v>104</v>
      </c>
      <c r="BA3" s="87" t="s">
        <v>105</v>
      </c>
      <c r="BB3" s="87" t="s">
        <v>106</v>
      </c>
      <c r="BC3" s="87" t="s">
        <v>107</v>
      </c>
      <c r="BD3" s="87" t="s">
        <v>103</v>
      </c>
    </row>
    <row r="4" spans="2:56" ht="24.9" customHeight="1">
      <c r="B4" s="21"/>
      <c r="D4" s="22" t="s">
        <v>108</v>
      </c>
      <c r="L4" s="21"/>
      <c r="M4" s="88" t="s">
        <v>10</v>
      </c>
      <c r="AT4" s="18" t="s">
        <v>4</v>
      </c>
      <c r="AZ4" s="87" t="s">
        <v>109</v>
      </c>
      <c r="BA4" s="87" t="s">
        <v>110</v>
      </c>
      <c r="BB4" s="87" t="s">
        <v>106</v>
      </c>
      <c r="BC4" s="87" t="s">
        <v>111</v>
      </c>
      <c r="BD4" s="87" t="s">
        <v>103</v>
      </c>
    </row>
    <row r="5" spans="2:56" ht="6.9" customHeight="1">
      <c r="B5" s="21"/>
      <c r="L5" s="21"/>
      <c r="AZ5" s="87" t="s">
        <v>112</v>
      </c>
      <c r="BA5" s="87" t="s">
        <v>113</v>
      </c>
      <c r="BB5" s="87" t="s">
        <v>106</v>
      </c>
      <c r="BC5" s="87" t="s">
        <v>114</v>
      </c>
      <c r="BD5" s="87" t="s">
        <v>103</v>
      </c>
    </row>
    <row r="6" spans="2:56" ht="12" customHeight="1">
      <c r="B6" s="21"/>
      <c r="D6" s="28" t="s">
        <v>16</v>
      </c>
      <c r="L6" s="21"/>
      <c r="AZ6" s="87" t="s">
        <v>115</v>
      </c>
      <c r="BA6" s="87" t="s">
        <v>116</v>
      </c>
      <c r="BB6" s="87" t="s">
        <v>106</v>
      </c>
      <c r="BC6" s="87" t="s">
        <v>117</v>
      </c>
      <c r="BD6" s="87" t="s">
        <v>103</v>
      </c>
    </row>
    <row r="7" spans="2:56" ht="26.25" customHeight="1">
      <c r="B7" s="21"/>
      <c r="E7" s="327" t="str">
        <f>'Rekapitulace stavby'!K6</f>
        <v>Město Dobříš - rekonstrukce ul. U Pivovaru a ul.Part. Svobody - cyklo - 2. ETAPA VÝSTAVBY</v>
      </c>
      <c r="F7" s="328"/>
      <c r="G7" s="328"/>
      <c r="H7" s="328"/>
      <c r="L7" s="21"/>
      <c r="AZ7" s="87" t="s">
        <v>118</v>
      </c>
      <c r="BA7" s="87" t="s">
        <v>119</v>
      </c>
      <c r="BB7" s="87" t="s">
        <v>106</v>
      </c>
      <c r="BC7" s="87" t="s">
        <v>120</v>
      </c>
      <c r="BD7" s="87" t="s">
        <v>103</v>
      </c>
    </row>
    <row r="8" spans="2:56" s="1" customFormat="1" ht="12" customHeight="1">
      <c r="B8" s="34"/>
      <c r="D8" s="28" t="s">
        <v>121</v>
      </c>
      <c r="L8" s="34"/>
      <c r="AZ8" s="87" t="s">
        <v>122</v>
      </c>
      <c r="BA8" s="87" t="s">
        <v>123</v>
      </c>
      <c r="BB8" s="87" t="s">
        <v>106</v>
      </c>
      <c r="BC8" s="87" t="s">
        <v>8</v>
      </c>
      <c r="BD8" s="87" t="s">
        <v>103</v>
      </c>
    </row>
    <row r="9" spans="2:56" s="1" customFormat="1" ht="16.5" customHeight="1">
      <c r="B9" s="34"/>
      <c r="E9" s="313" t="s">
        <v>124</v>
      </c>
      <c r="F9" s="326"/>
      <c r="G9" s="326"/>
      <c r="H9" s="326"/>
      <c r="L9" s="34"/>
      <c r="AZ9" s="87" t="s">
        <v>125</v>
      </c>
      <c r="BA9" s="87" t="s">
        <v>126</v>
      </c>
      <c r="BB9" s="87" t="s">
        <v>101</v>
      </c>
      <c r="BC9" s="87" t="s">
        <v>127</v>
      </c>
      <c r="BD9" s="87" t="s">
        <v>103</v>
      </c>
    </row>
    <row r="10" spans="2:56" s="1" customFormat="1">
      <c r="B10" s="34"/>
      <c r="L10" s="34"/>
      <c r="AZ10" s="87" t="s">
        <v>128</v>
      </c>
      <c r="BA10" s="87" t="s">
        <v>129</v>
      </c>
      <c r="BB10" s="87" t="s">
        <v>101</v>
      </c>
      <c r="BC10" s="87" t="s">
        <v>130</v>
      </c>
      <c r="BD10" s="87" t="s">
        <v>103</v>
      </c>
    </row>
    <row r="11" spans="2:56" s="1" customFormat="1" ht="12" customHeight="1">
      <c r="B11" s="34"/>
      <c r="D11" s="28" t="s">
        <v>18</v>
      </c>
      <c r="F11" s="26" t="s">
        <v>44</v>
      </c>
      <c r="I11" s="28" t="s">
        <v>20</v>
      </c>
      <c r="J11" s="26" t="s">
        <v>44</v>
      </c>
      <c r="L11" s="34"/>
      <c r="AZ11" s="87" t="s">
        <v>131</v>
      </c>
      <c r="BA11" s="87" t="s">
        <v>132</v>
      </c>
      <c r="BB11" s="87" t="s">
        <v>101</v>
      </c>
      <c r="BC11" s="87" t="s">
        <v>133</v>
      </c>
      <c r="BD11" s="87" t="s">
        <v>103</v>
      </c>
    </row>
    <row r="12" spans="2:5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13. 6. 2024</v>
      </c>
      <c r="L12" s="34"/>
      <c r="AZ12" s="87" t="s">
        <v>134</v>
      </c>
      <c r="BA12" s="87" t="s">
        <v>135</v>
      </c>
      <c r="BB12" s="87" t="s">
        <v>101</v>
      </c>
      <c r="BC12" s="87" t="s">
        <v>136</v>
      </c>
      <c r="BD12" s="87" t="s">
        <v>103</v>
      </c>
    </row>
    <row r="13" spans="2:56" s="1" customFormat="1" ht="10.8" customHeight="1">
      <c r="B13" s="34"/>
      <c r="L13" s="34"/>
      <c r="AZ13" s="87" t="s">
        <v>137</v>
      </c>
      <c r="BA13" s="87" t="s">
        <v>138</v>
      </c>
      <c r="BB13" s="87" t="s">
        <v>101</v>
      </c>
      <c r="BC13" s="87" t="s">
        <v>139</v>
      </c>
      <c r="BD13" s="87" t="s">
        <v>103</v>
      </c>
    </row>
    <row r="14" spans="2:5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  <c r="AZ14" s="87" t="s">
        <v>140</v>
      </c>
      <c r="BA14" s="87" t="s">
        <v>141</v>
      </c>
      <c r="BB14" s="87" t="s">
        <v>101</v>
      </c>
      <c r="BC14" s="87" t="s">
        <v>142</v>
      </c>
      <c r="BD14" s="87" t="s">
        <v>103</v>
      </c>
    </row>
    <row r="15" spans="2:5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  <c r="AZ15" s="87" t="s">
        <v>143</v>
      </c>
      <c r="BA15" s="87" t="s">
        <v>144</v>
      </c>
      <c r="BB15" s="87" t="s">
        <v>101</v>
      </c>
      <c r="BC15" s="87" t="s">
        <v>145</v>
      </c>
      <c r="BD15" s="87" t="s">
        <v>103</v>
      </c>
    </row>
    <row r="16" spans="2:56" s="1" customFormat="1" ht="6.9" customHeight="1">
      <c r="B16" s="34"/>
      <c r="L16" s="34"/>
      <c r="AZ16" s="87" t="s">
        <v>146</v>
      </c>
      <c r="BA16" s="87" t="s">
        <v>147</v>
      </c>
      <c r="BB16" s="87" t="s">
        <v>101</v>
      </c>
      <c r="BC16" s="87" t="s">
        <v>148</v>
      </c>
      <c r="BD16" s="87" t="s">
        <v>103</v>
      </c>
    </row>
    <row r="17" spans="2:56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  <c r="AZ17" s="87" t="s">
        <v>149</v>
      </c>
      <c r="BA17" s="87" t="s">
        <v>150</v>
      </c>
      <c r="BB17" s="87" t="s">
        <v>101</v>
      </c>
      <c r="BC17" s="87" t="s">
        <v>151</v>
      </c>
      <c r="BD17" s="87" t="s">
        <v>103</v>
      </c>
    </row>
    <row r="18" spans="2:56" s="1" customFormat="1" ht="18" customHeight="1">
      <c r="B18" s="34"/>
      <c r="E18" s="329" t="str">
        <f>'Rekapitulace stavby'!E14</f>
        <v>Vyplň údaj</v>
      </c>
      <c r="F18" s="295"/>
      <c r="G18" s="295"/>
      <c r="H18" s="295"/>
      <c r="I18" s="28" t="s">
        <v>34</v>
      </c>
      <c r="J18" s="29" t="str">
        <f>'Rekapitulace stavby'!AN14</f>
        <v>Vyplň údaj</v>
      </c>
      <c r="L18" s="34"/>
      <c r="AZ18" s="87" t="s">
        <v>152</v>
      </c>
      <c r="BA18" s="87" t="s">
        <v>153</v>
      </c>
      <c r="BB18" s="87" t="s">
        <v>101</v>
      </c>
      <c r="BC18" s="87" t="s">
        <v>154</v>
      </c>
      <c r="BD18" s="87" t="s">
        <v>103</v>
      </c>
    </row>
    <row r="19" spans="2:56" s="1" customFormat="1" ht="6.9" customHeight="1">
      <c r="B19" s="34"/>
      <c r="L19" s="34"/>
    </row>
    <row r="20" spans="2:56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56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56" s="1" customFormat="1" ht="6.9" customHeight="1">
      <c r="B22" s="34"/>
      <c r="L22" s="34"/>
    </row>
    <row r="23" spans="2:56" s="1" customFormat="1" ht="12" customHeight="1">
      <c r="B23" s="34"/>
      <c r="D23" s="28" t="s">
        <v>43</v>
      </c>
      <c r="I23" s="28" t="s">
        <v>31</v>
      </c>
      <c r="J23" s="26" t="s">
        <v>44</v>
      </c>
      <c r="L23" s="34"/>
    </row>
    <row r="24" spans="2:56" s="1" customFormat="1" ht="18" customHeight="1">
      <c r="B24" s="34"/>
      <c r="E24" s="26" t="s">
        <v>45</v>
      </c>
      <c r="I24" s="28" t="s">
        <v>34</v>
      </c>
      <c r="J24" s="26" t="s">
        <v>44</v>
      </c>
      <c r="L24" s="34"/>
    </row>
    <row r="25" spans="2:56" s="1" customFormat="1" ht="6.9" customHeight="1">
      <c r="B25" s="34"/>
      <c r="L25" s="34"/>
    </row>
    <row r="26" spans="2:56" s="1" customFormat="1" ht="12" customHeight="1">
      <c r="B26" s="34"/>
      <c r="D26" s="28" t="s">
        <v>46</v>
      </c>
      <c r="L26" s="34"/>
    </row>
    <row r="27" spans="2:56" s="7" customFormat="1" ht="71.25" customHeight="1">
      <c r="B27" s="89"/>
      <c r="E27" s="300" t="s">
        <v>47</v>
      </c>
      <c r="F27" s="300"/>
      <c r="G27" s="300"/>
      <c r="H27" s="300"/>
      <c r="L27" s="89"/>
    </row>
    <row r="28" spans="2:56" s="1" customFormat="1" ht="6.9" customHeight="1">
      <c r="B28" s="34"/>
      <c r="L28" s="34"/>
    </row>
    <row r="29" spans="2:56" s="1" customFormat="1" ht="6.9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56" s="1" customFormat="1" ht="25.35" customHeight="1">
      <c r="B30" s="34"/>
      <c r="D30" s="90" t="s">
        <v>48</v>
      </c>
      <c r="J30" s="65">
        <f>ROUND(J89, 2)</f>
        <v>0</v>
      </c>
      <c r="L30" s="34"/>
    </row>
    <row r="31" spans="2:56" s="1" customFormat="1" ht="6.9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56" s="1" customFormat="1" ht="14.4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" customHeight="1">
      <c r="B33" s="34"/>
      <c r="D33" s="54" t="s">
        <v>52</v>
      </c>
      <c r="E33" s="28" t="s">
        <v>53</v>
      </c>
      <c r="F33" s="91">
        <f>ROUND((SUM(BE89:BE813)),  2)</f>
        <v>0</v>
      </c>
      <c r="I33" s="92">
        <v>0.21</v>
      </c>
      <c r="J33" s="91">
        <f>ROUND(((SUM(BE89:BE813))*I33),  2)</f>
        <v>0</v>
      </c>
      <c r="L33" s="34"/>
    </row>
    <row r="34" spans="2:12" s="1" customFormat="1" ht="14.4" customHeight="1">
      <c r="B34" s="34"/>
      <c r="E34" s="28" t="s">
        <v>54</v>
      </c>
      <c r="F34" s="91">
        <f>ROUND((SUM(BF89:BF813)),  2)</f>
        <v>0</v>
      </c>
      <c r="I34" s="92">
        <v>0.12</v>
      </c>
      <c r="J34" s="91">
        <f>ROUND(((SUM(BF89:BF813))*I34),  2)</f>
        <v>0</v>
      </c>
      <c r="L34" s="34"/>
    </row>
    <row r="35" spans="2:12" s="1" customFormat="1" ht="14.4" hidden="1" customHeight="1">
      <c r="B35" s="34"/>
      <c r="E35" s="28" t="s">
        <v>55</v>
      </c>
      <c r="F35" s="91">
        <f>ROUND((SUM(BG89:BG813)),  2)</f>
        <v>0</v>
      </c>
      <c r="I35" s="92">
        <v>0.21</v>
      </c>
      <c r="J35" s="91">
        <f>0</f>
        <v>0</v>
      </c>
      <c r="L35" s="34"/>
    </row>
    <row r="36" spans="2:12" s="1" customFormat="1" ht="14.4" hidden="1" customHeight="1">
      <c r="B36" s="34"/>
      <c r="E36" s="28" t="s">
        <v>56</v>
      </c>
      <c r="F36" s="91">
        <f>ROUND((SUM(BH89:BH813)),  2)</f>
        <v>0</v>
      </c>
      <c r="I36" s="92">
        <v>0.12</v>
      </c>
      <c r="J36" s="91">
        <f>0</f>
        <v>0</v>
      </c>
      <c r="L36" s="34"/>
    </row>
    <row r="37" spans="2:12" s="1" customFormat="1" ht="14.4" hidden="1" customHeight="1">
      <c r="B37" s="34"/>
      <c r="E37" s="28" t="s">
        <v>57</v>
      </c>
      <c r="F37" s="91">
        <f>ROUND((SUM(BI89:BI813)),  2)</f>
        <v>0</v>
      </c>
      <c r="I37" s="92">
        <v>0</v>
      </c>
      <c r="J37" s="91">
        <f>0</f>
        <v>0</v>
      </c>
      <c r="L37" s="34"/>
    </row>
    <row r="38" spans="2:12" s="1" customFormat="1" ht="6.9" customHeight="1">
      <c r="B38" s="34"/>
      <c r="L38" s="34"/>
    </row>
    <row r="39" spans="2:12" s="1" customFormat="1" ht="25.35" customHeight="1">
      <c r="B39" s="34"/>
      <c r="C39" s="93"/>
      <c r="D39" s="94" t="s">
        <v>58</v>
      </c>
      <c r="E39" s="56"/>
      <c r="F39" s="56"/>
      <c r="G39" s="95" t="s">
        <v>59</v>
      </c>
      <c r="H39" s="96" t="s">
        <v>60</v>
      </c>
      <c r="I39" s="56"/>
      <c r="J39" s="97">
        <f>SUM(J30:J37)</f>
        <v>0</v>
      </c>
      <c r="K39" s="98"/>
      <c r="L39" s="34"/>
    </row>
    <row r="40" spans="2:12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" customHeight="1">
      <c r="B45" s="34"/>
      <c r="C45" s="22" t="s">
        <v>155</v>
      </c>
      <c r="L45" s="34"/>
    </row>
    <row r="46" spans="2:12" s="1" customFormat="1" ht="6.9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26.25" customHeight="1">
      <c r="B48" s="34"/>
      <c r="E48" s="327" t="str">
        <f>E7</f>
        <v>Město Dobříš - rekonstrukce ul. U Pivovaru a ul.Part. Svobody - cyklo - 2. ETAPA VÝSTAVBY</v>
      </c>
      <c r="F48" s="328"/>
      <c r="G48" s="328"/>
      <c r="H48" s="328"/>
      <c r="L48" s="34"/>
    </row>
    <row r="49" spans="2:47" s="1" customFormat="1" ht="12" customHeight="1">
      <c r="B49" s="34"/>
      <c r="C49" s="28" t="s">
        <v>121</v>
      </c>
      <c r="L49" s="34"/>
    </row>
    <row r="50" spans="2:47" s="1" customFormat="1" ht="16.5" customHeight="1">
      <c r="B50" s="34"/>
      <c r="E50" s="313" t="str">
        <f>E9</f>
        <v>SO 101 - Komunikace a zpevněné plochy</v>
      </c>
      <c r="F50" s="326"/>
      <c r="G50" s="326"/>
      <c r="H50" s="326"/>
      <c r="L50" s="34"/>
    </row>
    <row r="51" spans="2:47" s="1" customFormat="1" ht="6.9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k.ú. Dobříš [627968]</v>
      </c>
      <c r="I52" s="28" t="s">
        <v>24</v>
      </c>
      <c r="J52" s="51" t="str">
        <f>IF(J12="","",J12)</f>
        <v>13. 6. 2024</v>
      </c>
      <c r="L52" s="34"/>
    </row>
    <row r="53" spans="2:47" s="1" customFormat="1" ht="6.9" customHeight="1">
      <c r="B53" s="34"/>
      <c r="L53" s="34"/>
    </row>
    <row r="54" spans="2:47" s="1" customFormat="1" ht="40.049999999999997" customHeight="1">
      <c r="B54" s="34"/>
      <c r="C54" s="28" t="s">
        <v>30</v>
      </c>
      <c r="F54" s="26" t="str">
        <f>E15</f>
        <v>Město Dobříš, Mírové nám. 119, 263 01 Dobříš</v>
      </c>
      <c r="I54" s="28" t="s">
        <v>38</v>
      </c>
      <c r="J54" s="32" t="str">
        <f>E21</f>
        <v>DOPAS s.r.o., Kubelíkova 1224/42, Praha 3 - Žižkov</v>
      </c>
      <c r="L54" s="34"/>
    </row>
    <row r="55" spans="2:47" s="1" customFormat="1" ht="15.15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>L. Štuller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9" t="s">
        <v>156</v>
      </c>
      <c r="D57" s="93"/>
      <c r="E57" s="93"/>
      <c r="F57" s="93"/>
      <c r="G57" s="93"/>
      <c r="H57" s="93"/>
      <c r="I57" s="93"/>
      <c r="J57" s="100" t="s">
        <v>157</v>
      </c>
      <c r="K57" s="93"/>
      <c r="L57" s="34"/>
    </row>
    <row r="58" spans="2:47" s="1" customFormat="1" ht="10.35" customHeight="1">
      <c r="B58" s="34"/>
      <c r="L58" s="34"/>
    </row>
    <row r="59" spans="2:47" s="1" customFormat="1" ht="22.8" customHeight="1">
      <c r="B59" s="34"/>
      <c r="C59" s="101" t="s">
        <v>80</v>
      </c>
      <c r="J59" s="65">
        <f>J89</f>
        <v>0</v>
      </c>
      <c r="L59" s="34"/>
      <c r="AU59" s="18" t="s">
        <v>158</v>
      </c>
    </row>
    <row r="60" spans="2:47" s="8" customFormat="1" ht="24.9" customHeight="1">
      <c r="B60" s="102"/>
      <c r="D60" s="103" t="s">
        <v>159</v>
      </c>
      <c r="E60" s="104"/>
      <c r="F60" s="104"/>
      <c r="G60" s="104"/>
      <c r="H60" s="104"/>
      <c r="I60" s="104"/>
      <c r="J60" s="105">
        <f>J90</f>
        <v>0</v>
      </c>
      <c r="L60" s="102"/>
    </row>
    <row r="61" spans="2:47" s="9" customFormat="1" ht="19.95" customHeight="1">
      <c r="B61" s="106"/>
      <c r="D61" s="107" t="s">
        <v>160</v>
      </c>
      <c r="E61" s="108"/>
      <c r="F61" s="108"/>
      <c r="G61" s="108"/>
      <c r="H61" s="108"/>
      <c r="I61" s="108"/>
      <c r="J61" s="109">
        <f>J91</f>
        <v>0</v>
      </c>
      <c r="L61" s="106"/>
    </row>
    <row r="62" spans="2:47" s="9" customFormat="1" ht="19.95" customHeight="1">
      <c r="B62" s="106"/>
      <c r="D62" s="107" t="s">
        <v>161</v>
      </c>
      <c r="E62" s="108"/>
      <c r="F62" s="108"/>
      <c r="G62" s="108"/>
      <c r="H62" s="108"/>
      <c r="I62" s="108"/>
      <c r="J62" s="109">
        <f>J281</f>
        <v>0</v>
      </c>
      <c r="L62" s="106"/>
    </row>
    <row r="63" spans="2:47" s="9" customFormat="1" ht="19.95" customHeight="1">
      <c r="B63" s="106"/>
      <c r="D63" s="107" t="s">
        <v>162</v>
      </c>
      <c r="E63" s="108"/>
      <c r="F63" s="108"/>
      <c r="G63" s="108"/>
      <c r="H63" s="108"/>
      <c r="I63" s="108"/>
      <c r="J63" s="109">
        <f>J288</f>
        <v>0</v>
      </c>
      <c r="L63" s="106"/>
    </row>
    <row r="64" spans="2:47" s="9" customFormat="1" ht="19.95" customHeight="1">
      <c r="B64" s="106"/>
      <c r="D64" s="107" t="s">
        <v>163</v>
      </c>
      <c r="E64" s="108"/>
      <c r="F64" s="108"/>
      <c r="G64" s="108"/>
      <c r="H64" s="108"/>
      <c r="I64" s="108"/>
      <c r="J64" s="109">
        <f>J429</f>
        <v>0</v>
      </c>
      <c r="L64" s="106"/>
    </row>
    <row r="65" spans="2:12" s="9" customFormat="1" ht="19.95" customHeight="1">
      <c r="B65" s="106"/>
      <c r="D65" s="107" t="s">
        <v>164</v>
      </c>
      <c r="E65" s="108"/>
      <c r="F65" s="108"/>
      <c r="G65" s="108"/>
      <c r="H65" s="108"/>
      <c r="I65" s="108"/>
      <c r="J65" s="109">
        <f>J502</f>
        <v>0</v>
      </c>
      <c r="L65" s="106"/>
    </row>
    <row r="66" spans="2:12" s="9" customFormat="1" ht="19.95" customHeight="1">
      <c r="B66" s="106"/>
      <c r="D66" s="107" t="s">
        <v>165</v>
      </c>
      <c r="E66" s="108"/>
      <c r="F66" s="108"/>
      <c r="G66" s="108"/>
      <c r="H66" s="108"/>
      <c r="I66" s="108"/>
      <c r="J66" s="109">
        <f>J735</f>
        <v>0</v>
      </c>
      <c r="L66" s="106"/>
    </row>
    <row r="67" spans="2:12" s="9" customFormat="1" ht="19.95" customHeight="1">
      <c r="B67" s="106"/>
      <c r="D67" s="107" t="s">
        <v>166</v>
      </c>
      <c r="E67" s="108"/>
      <c r="F67" s="108"/>
      <c r="G67" s="108"/>
      <c r="H67" s="108"/>
      <c r="I67" s="108"/>
      <c r="J67" s="109">
        <f>J795</f>
        <v>0</v>
      </c>
      <c r="L67" s="106"/>
    </row>
    <row r="68" spans="2:12" s="8" customFormat="1" ht="24.9" customHeight="1">
      <c r="B68" s="102"/>
      <c r="D68" s="103" t="s">
        <v>167</v>
      </c>
      <c r="E68" s="104"/>
      <c r="F68" s="104"/>
      <c r="G68" s="104"/>
      <c r="H68" s="104"/>
      <c r="I68" s="104"/>
      <c r="J68" s="105">
        <f>J800</f>
        <v>0</v>
      </c>
      <c r="L68" s="102"/>
    </row>
    <row r="69" spans="2:12" s="9" customFormat="1" ht="19.95" customHeight="1">
      <c r="B69" s="106"/>
      <c r="D69" s="107" t="s">
        <v>168</v>
      </c>
      <c r="E69" s="108"/>
      <c r="F69" s="108"/>
      <c r="G69" s="108"/>
      <c r="H69" s="108"/>
      <c r="I69" s="108"/>
      <c r="J69" s="109">
        <f>J801</f>
        <v>0</v>
      </c>
      <c r="L69" s="106"/>
    </row>
    <row r="70" spans="2:12" s="1" customFormat="1" ht="21.75" customHeight="1">
      <c r="B70" s="34"/>
      <c r="L70" s="34"/>
    </row>
    <row r="71" spans="2:12" s="1" customFormat="1" ht="6.9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4"/>
    </row>
    <row r="75" spans="2:12" s="1" customFormat="1" ht="6.9" customHeight="1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34"/>
    </row>
    <row r="76" spans="2:12" s="1" customFormat="1" ht="24.9" customHeight="1">
      <c r="B76" s="34"/>
      <c r="C76" s="22" t="s">
        <v>169</v>
      </c>
      <c r="L76" s="34"/>
    </row>
    <row r="77" spans="2:12" s="1" customFormat="1" ht="6.9" customHeight="1">
      <c r="B77" s="34"/>
      <c r="L77" s="34"/>
    </row>
    <row r="78" spans="2:12" s="1" customFormat="1" ht="12" customHeight="1">
      <c r="B78" s="34"/>
      <c r="C78" s="28" t="s">
        <v>16</v>
      </c>
      <c r="L78" s="34"/>
    </row>
    <row r="79" spans="2:12" s="1" customFormat="1" ht="26.25" customHeight="1">
      <c r="B79" s="34"/>
      <c r="E79" s="327" t="str">
        <f>E7</f>
        <v>Město Dobříš - rekonstrukce ul. U Pivovaru a ul.Part. Svobody - cyklo - 2. ETAPA VÝSTAVBY</v>
      </c>
      <c r="F79" s="328"/>
      <c r="G79" s="328"/>
      <c r="H79" s="328"/>
      <c r="L79" s="34"/>
    </row>
    <row r="80" spans="2:12" s="1" customFormat="1" ht="12" customHeight="1">
      <c r="B80" s="34"/>
      <c r="C80" s="28" t="s">
        <v>121</v>
      </c>
      <c r="L80" s="34"/>
    </row>
    <row r="81" spans="2:65" s="1" customFormat="1" ht="16.5" customHeight="1">
      <c r="B81" s="34"/>
      <c r="E81" s="313" t="str">
        <f>E9</f>
        <v>SO 101 - Komunikace a zpevněné plochy</v>
      </c>
      <c r="F81" s="326"/>
      <c r="G81" s="326"/>
      <c r="H81" s="326"/>
      <c r="L81" s="34"/>
    </row>
    <row r="82" spans="2:65" s="1" customFormat="1" ht="6.9" customHeight="1">
      <c r="B82" s="34"/>
      <c r="L82" s="34"/>
    </row>
    <row r="83" spans="2:65" s="1" customFormat="1" ht="12" customHeight="1">
      <c r="B83" s="34"/>
      <c r="C83" s="28" t="s">
        <v>22</v>
      </c>
      <c r="F83" s="26" t="str">
        <f>F12</f>
        <v>k.ú. Dobříš [627968]</v>
      </c>
      <c r="I83" s="28" t="s">
        <v>24</v>
      </c>
      <c r="J83" s="51" t="str">
        <f>IF(J12="","",J12)</f>
        <v>13. 6. 2024</v>
      </c>
      <c r="L83" s="34"/>
    </row>
    <row r="84" spans="2:65" s="1" customFormat="1" ht="6.9" customHeight="1">
      <c r="B84" s="34"/>
      <c r="L84" s="34"/>
    </row>
    <row r="85" spans="2:65" s="1" customFormat="1" ht="40.049999999999997" customHeight="1">
      <c r="B85" s="34"/>
      <c r="C85" s="28" t="s">
        <v>30</v>
      </c>
      <c r="F85" s="26" t="str">
        <f>E15</f>
        <v>Město Dobříš, Mírové nám. 119, 263 01 Dobříš</v>
      </c>
      <c r="I85" s="28" t="s">
        <v>38</v>
      </c>
      <c r="J85" s="32" t="str">
        <f>E21</f>
        <v>DOPAS s.r.o., Kubelíkova 1224/42, Praha 3 - Žižkov</v>
      </c>
      <c r="L85" s="34"/>
    </row>
    <row r="86" spans="2:65" s="1" customFormat="1" ht="15.15" customHeight="1">
      <c r="B86" s="34"/>
      <c r="C86" s="28" t="s">
        <v>36</v>
      </c>
      <c r="F86" s="26" t="str">
        <f>IF(E18="","",E18)</f>
        <v>Vyplň údaj</v>
      </c>
      <c r="I86" s="28" t="s">
        <v>43</v>
      </c>
      <c r="J86" s="32" t="str">
        <f>E24</f>
        <v>L. Štuller</v>
      </c>
      <c r="L86" s="34"/>
    </row>
    <row r="87" spans="2:65" s="1" customFormat="1" ht="10.35" customHeight="1">
      <c r="B87" s="34"/>
      <c r="L87" s="34"/>
    </row>
    <row r="88" spans="2:65" s="10" customFormat="1" ht="29.25" customHeight="1">
      <c r="B88" s="110"/>
      <c r="C88" s="111" t="s">
        <v>170</v>
      </c>
      <c r="D88" s="112" t="s">
        <v>67</v>
      </c>
      <c r="E88" s="112" t="s">
        <v>63</v>
      </c>
      <c r="F88" s="112" t="s">
        <v>64</v>
      </c>
      <c r="G88" s="112" t="s">
        <v>171</v>
      </c>
      <c r="H88" s="112" t="s">
        <v>172</v>
      </c>
      <c r="I88" s="112" t="s">
        <v>173</v>
      </c>
      <c r="J88" s="112" t="s">
        <v>157</v>
      </c>
      <c r="K88" s="113" t="s">
        <v>174</v>
      </c>
      <c r="L88" s="110"/>
      <c r="M88" s="58" t="s">
        <v>44</v>
      </c>
      <c r="N88" s="59" t="s">
        <v>52</v>
      </c>
      <c r="O88" s="59" t="s">
        <v>175</v>
      </c>
      <c r="P88" s="59" t="s">
        <v>176</v>
      </c>
      <c r="Q88" s="59" t="s">
        <v>177</v>
      </c>
      <c r="R88" s="59" t="s">
        <v>178</v>
      </c>
      <c r="S88" s="59" t="s">
        <v>179</v>
      </c>
      <c r="T88" s="60" t="s">
        <v>180</v>
      </c>
    </row>
    <row r="89" spans="2:65" s="1" customFormat="1" ht="22.8" customHeight="1">
      <c r="B89" s="34"/>
      <c r="C89" s="63" t="s">
        <v>181</v>
      </c>
      <c r="J89" s="114">
        <f>BK89</f>
        <v>0</v>
      </c>
      <c r="L89" s="34"/>
      <c r="M89" s="61"/>
      <c r="N89" s="52"/>
      <c r="O89" s="52"/>
      <c r="P89" s="115">
        <f>P90+P800</f>
        <v>0</v>
      </c>
      <c r="Q89" s="52"/>
      <c r="R89" s="115">
        <f>R90+R800</f>
        <v>330.71132967</v>
      </c>
      <c r="S89" s="52"/>
      <c r="T89" s="116">
        <f>T90+T800</f>
        <v>777.74232599999993</v>
      </c>
      <c r="AT89" s="18" t="s">
        <v>81</v>
      </c>
      <c r="AU89" s="18" t="s">
        <v>158</v>
      </c>
      <c r="BK89" s="117">
        <f>BK90+BK800</f>
        <v>0</v>
      </c>
    </row>
    <row r="90" spans="2:65" s="11" customFormat="1" ht="25.95" customHeight="1">
      <c r="B90" s="118"/>
      <c r="D90" s="119" t="s">
        <v>81</v>
      </c>
      <c r="E90" s="120" t="s">
        <v>182</v>
      </c>
      <c r="F90" s="120" t="s">
        <v>183</v>
      </c>
      <c r="I90" s="121"/>
      <c r="J90" s="122">
        <f>BK90</f>
        <v>0</v>
      </c>
      <c r="L90" s="118"/>
      <c r="M90" s="123"/>
      <c r="P90" s="124">
        <f>P91+P281+P288+P429+P502+P735+P795</f>
        <v>0</v>
      </c>
      <c r="R90" s="124">
        <f>R91+R281+R288+R429+R502+R735+R795</f>
        <v>330.64071207000001</v>
      </c>
      <c r="T90" s="125">
        <f>T91+T281+T288+T429+T502+T735+T795</f>
        <v>777.74232599999993</v>
      </c>
      <c r="AR90" s="119" t="s">
        <v>90</v>
      </c>
      <c r="AT90" s="126" t="s">
        <v>81</v>
      </c>
      <c r="AU90" s="126" t="s">
        <v>82</v>
      </c>
      <c r="AY90" s="119" t="s">
        <v>184</v>
      </c>
      <c r="BK90" s="127">
        <f>BK91+BK281+BK288+BK429+BK502+BK735+BK795</f>
        <v>0</v>
      </c>
    </row>
    <row r="91" spans="2:65" s="11" customFormat="1" ht="22.8" customHeight="1">
      <c r="B91" s="118"/>
      <c r="D91" s="119" t="s">
        <v>81</v>
      </c>
      <c r="E91" s="128" t="s">
        <v>90</v>
      </c>
      <c r="F91" s="128" t="s">
        <v>185</v>
      </c>
      <c r="I91" s="121"/>
      <c r="J91" s="129">
        <f>BK91</f>
        <v>0</v>
      </c>
      <c r="L91" s="118"/>
      <c r="M91" s="123"/>
      <c r="P91" s="124">
        <f>SUM(P92:P280)</f>
        <v>0</v>
      </c>
      <c r="R91" s="124">
        <f>SUM(R92:R280)</f>
        <v>3.8086800000000004E-2</v>
      </c>
      <c r="T91" s="125">
        <f>SUM(T92:T280)</f>
        <v>773.38988599999993</v>
      </c>
      <c r="AR91" s="119" t="s">
        <v>90</v>
      </c>
      <c r="AT91" s="126" t="s">
        <v>81</v>
      </c>
      <c r="AU91" s="126" t="s">
        <v>90</v>
      </c>
      <c r="AY91" s="119" t="s">
        <v>184</v>
      </c>
      <c r="BK91" s="127">
        <f>SUM(BK92:BK280)</f>
        <v>0</v>
      </c>
    </row>
    <row r="92" spans="2:65" s="1" customFormat="1" ht="62.7" customHeight="1">
      <c r="B92" s="34"/>
      <c r="C92" s="130" t="s">
        <v>90</v>
      </c>
      <c r="D92" s="130" t="s">
        <v>99</v>
      </c>
      <c r="E92" s="131" t="s">
        <v>186</v>
      </c>
      <c r="F92" s="132" t="s">
        <v>187</v>
      </c>
      <c r="G92" s="133" t="s">
        <v>101</v>
      </c>
      <c r="H92" s="134">
        <v>11.422000000000001</v>
      </c>
      <c r="I92" s="135"/>
      <c r="J92" s="136">
        <f>ROUND(I92*H92,2)</f>
        <v>0</v>
      </c>
      <c r="K92" s="132" t="s">
        <v>188</v>
      </c>
      <c r="L92" s="34"/>
      <c r="M92" s="137" t="s">
        <v>44</v>
      </c>
      <c r="N92" s="138" t="s">
        <v>53</v>
      </c>
      <c r="P92" s="139">
        <f>O92*H92</f>
        <v>0</v>
      </c>
      <c r="Q92" s="139">
        <v>0</v>
      </c>
      <c r="R92" s="139">
        <f>Q92*H92</f>
        <v>0</v>
      </c>
      <c r="S92" s="139">
        <v>0.26</v>
      </c>
      <c r="T92" s="140">
        <f>S92*H92</f>
        <v>2.9697200000000001</v>
      </c>
      <c r="AR92" s="141" t="s">
        <v>189</v>
      </c>
      <c r="AT92" s="141" t="s">
        <v>99</v>
      </c>
      <c r="AU92" s="141" t="s">
        <v>92</v>
      </c>
      <c r="AY92" s="18" t="s">
        <v>184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90</v>
      </c>
      <c r="BK92" s="142">
        <f>ROUND(I92*H92,2)</f>
        <v>0</v>
      </c>
      <c r="BL92" s="18" t="s">
        <v>189</v>
      </c>
      <c r="BM92" s="141" t="s">
        <v>190</v>
      </c>
    </row>
    <row r="93" spans="2:65" s="1" customFormat="1">
      <c r="B93" s="34"/>
      <c r="D93" s="143" t="s">
        <v>191</v>
      </c>
      <c r="F93" s="144" t="s">
        <v>192</v>
      </c>
      <c r="I93" s="145"/>
      <c r="L93" s="34"/>
      <c r="M93" s="146"/>
      <c r="T93" s="55"/>
      <c r="AT93" s="18" t="s">
        <v>191</v>
      </c>
      <c r="AU93" s="18" t="s">
        <v>92</v>
      </c>
    </row>
    <row r="94" spans="2:65" s="12" customFormat="1">
      <c r="B94" s="147"/>
      <c r="D94" s="148" t="s">
        <v>193</v>
      </c>
      <c r="E94" s="149" t="s">
        <v>44</v>
      </c>
      <c r="F94" s="150" t="s">
        <v>194</v>
      </c>
      <c r="H94" s="149" t="s">
        <v>44</v>
      </c>
      <c r="I94" s="151"/>
      <c r="L94" s="147"/>
      <c r="M94" s="152"/>
      <c r="T94" s="153"/>
      <c r="AT94" s="149" t="s">
        <v>193</v>
      </c>
      <c r="AU94" s="149" t="s">
        <v>92</v>
      </c>
      <c r="AV94" s="12" t="s">
        <v>90</v>
      </c>
      <c r="AW94" s="12" t="s">
        <v>42</v>
      </c>
      <c r="AX94" s="12" t="s">
        <v>82</v>
      </c>
      <c r="AY94" s="149" t="s">
        <v>184</v>
      </c>
    </row>
    <row r="95" spans="2:65" s="12" customFormat="1">
      <c r="B95" s="147"/>
      <c r="D95" s="148" t="s">
        <v>193</v>
      </c>
      <c r="E95" s="149" t="s">
        <v>44</v>
      </c>
      <c r="F95" s="150" t="s">
        <v>195</v>
      </c>
      <c r="H95" s="149" t="s">
        <v>44</v>
      </c>
      <c r="I95" s="151"/>
      <c r="L95" s="147"/>
      <c r="M95" s="152"/>
      <c r="T95" s="153"/>
      <c r="AT95" s="149" t="s">
        <v>193</v>
      </c>
      <c r="AU95" s="149" t="s">
        <v>92</v>
      </c>
      <c r="AV95" s="12" t="s">
        <v>90</v>
      </c>
      <c r="AW95" s="12" t="s">
        <v>42</v>
      </c>
      <c r="AX95" s="12" t="s">
        <v>82</v>
      </c>
      <c r="AY95" s="149" t="s">
        <v>184</v>
      </c>
    </row>
    <row r="96" spans="2:65" s="13" customFormat="1">
      <c r="B96" s="154"/>
      <c r="D96" s="148" t="s">
        <v>193</v>
      </c>
      <c r="E96" s="155" t="s">
        <v>44</v>
      </c>
      <c r="F96" s="156" t="s">
        <v>196</v>
      </c>
      <c r="H96" s="157">
        <v>11.422000000000001</v>
      </c>
      <c r="I96" s="158"/>
      <c r="L96" s="154"/>
      <c r="M96" s="159"/>
      <c r="T96" s="160"/>
      <c r="AT96" s="155" t="s">
        <v>193</v>
      </c>
      <c r="AU96" s="155" t="s">
        <v>92</v>
      </c>
      <c r="AV96" s="13" t="s">
        <v>92</v>
      </c>
      <c r="AW96" s="13" t="s">
        <v>42</v>
      </c>
      <c r="AX96" s="13" t="s">
        <v>90</v>
      </c>
      <c r="AY96" s="155" t="s">
        <v>184</v>
      </c>
    </row>
    <row r="97" spans="2:65" s="1" customFormat="1" ht="55.5" customHeight="1">
      <c r="B97" s="34"/>
      <c r="C97" s="130" t="s">
        <v>92</v>
      </c>
      <c r="D97" s="130" t="s">
        <v>99</v>
      </c>
      <c r="E97" s="131" t="s">
        <v>197</v>
      </c>
      <c r="F97" s="132" t="s">
        <v>198</v>
      </c>
      <c r="G97" s="133" t="s">
        <v>101</v>
      </c>
      <c r="H97" s="134">
        <v>11.422000000000001</v>
      </c>
      <c r="I97" s="135"/>
      <c r="J97" s="136">
        <f>ROUND(I97*H97,2)</f>
        <v>0</v>
      </c>
      <c r="K97" s="132" t="s">
        <v>188</v>
      </c>
      <c r="L97" s="34"/>
      <c r="M97" s="137" t="s">
        <v>44</v>
      </c>
      <c r="N97" s="138" t="s">
        <v>53</v>
      </c>
      <c r="P97" s="139">
        <f>O97*H97</f>
        <v>0</v>
      </c>
      <c r="Q97" s="139">
        <v>0</v>
      </c>
      <c r="R97" s="139">
        <f>Q97*H97</f>
        <v>0</v>
      </c>
      <c r="S97" s="139">
        <v>0.28999999999999998</v>
      </c>
      <c r="T97" s="140">
        <f>S97*H97</f>
        <v>3.3123800000000001</v>
      </c>
      <c r="AR97" s="141" t="s">
        <v>189</v>
      </c>
      <c r="AT97" s="141" t="s">
        <v>99</v>
      </c>
      <c r="AU97" s="141" t="s">
        <v>92</v>
      </c>
      <c r="AY97" s="18" t="s">
        <v>184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8" t="s">
        <v>90</v>
      </c>
      <c r="BK97" s="142">
        <f>ROUND(I97*H97,2)</f>
        <v>0</v>
      </c>
      <c r="BL97" s="18" t="s">
        <v>189</v>
      </c>
      <c r="BM97" s="141" t="s">
        <v>199</v>
      </c>
    </row>
    <row r="98" spans="2:65" s="1" customFormat="1">
      <c r="B98" s="34"/>
      <c r="D98" s="143" t="s">
        <v>191</v>
      </c>
      <c r="F98" s="144" t="s">
        <v>200</v>
      </c>
      <c r="I98" s="145"/>
      <c r="L98" s="34"/>
      <c r="M98" s="146"/>
      <c r="T98" s="55"/>
      <c r="AT98" s="18" t="s">
        <v>191</v>
      </c>
      <c r="AU98" s="18" t="s">
        <v>92</v>
      </c>
    </row>
    <row r="99" spans="2:65" s="12" customFormat="1">
      <c r="B99" s="147"/>
      <c r="D99" s="148" t="s">
        <v>193</v>
      </c>
      <c r="E99" s="149" t="s">
        <v>44</v>
      </c>
      <c r="F99" s="150" t="s">
        <v>201</v>
      </c>
      <c r="H99" s="149" t="s">
        <v>44</v>
      </c>
      <c r="I99" s="151"/>
      <c r="L99" s="147"/>
      <c r="M99" s="152"/>
      <c r="T99" s="153"/>
      <c r="AT99" s="149" t="s">
        <v>193</v>
      </c>
      <c r="AU99" s="149" t="s">
        <v>92</v>
      </c>
      <c r="AV99" s="12" t="s">
        <v>90</v>
      </c>
      <c r="AW99" s="12" t="s">
        <v>42</v>
      </c>
      <c r="AX99" s="12" t="s">
        <v>82</v>
      </c>
      <c r="AY99" s="149" t="s">
        <v>184</v>
      </c>
    </row>
    <row r="100" spans="2:65" s="12" customFormat="1">
      <c r="B100" s="147"/>
      <c r="D100" s="148" t="s">
        <v>193</v>
      </c>
      <c r="E100" s="149" t="s">
        <v>44</v>
      </c>
      <c r="F100" s="150" t="s">
        <v>202</v>
      </c>
      <c r="H100" s="149" t="s">
        <v>44</v>
      </c>
      <c r="I100" s="151"/>
      <c r="L100" s="147"/>
      <c r="M100" s="152"/>
      <c r="T100" s="153"/>
      <c r="AT100" s="149" t="s">
        <v>193</v>
      </c>
      <c r="AU100" s="149" t="s">
        <v>92</v>
      </c>
      <c r="AV100" s="12" t="s">
        <v>90</v>
      </c>
      <c r="AW100" s="12" t="s">
        <v>42</v>
      </c>
      <c r="AX100" s="12" t="s">
        <v>82</v>
      </c>
      <c r="AY100" s="149" t="s">
        <v>184</v>
      </c>
    </row>
    <row r="101" spans="2:65" s="13" customFormat="1">
      <c r="B101" s="154"/>
      <c r="D101" s="148" t="s">
        <v>193</v>
      </c>
      <c r="E101" s="155" t="s">
        <v>44</v>
      </c>
      <c r="F101" s="156" t="s">
        <v>203</v>
      </c>
      <c r="H101" s="157">
        <v>11.422000000000001</v>
      </c>
      <c r="I101" s="158"/>
      <c r="L101" s="154"/>
      <c r="M101" s="159"/>
      <c r="T101" s="160"/>
      <c r="AT101" s="155" t="s">
        <v>193</v>
      </c>
      <c r="AU101" s="155" t="s">
        <v>92</v>
      </c>
      <c r="AV101" s="13" t="s">
        <v>92</v>
      </c>
      <c r="AW101" s="13" t="s">
        <v>42</v>
      </c>
      <c r="AX101" s="13" t="s">
        <v>90</v>
      </c>
      <c r="AY101" s="155" t="s">
        <v>184</v>
      </c>
    </row>
    <row r="102" spans="2:65" s="1" customFormat="1" ht="66.75" customHeight="1">
      <c r="B102" s="34"/>
      <c r="C102" s="130" t="s">
        <v>103</v>
      </c>
      <c r="D102" s="130" t="s">
        <v>99</v>
      </c>
      <c r="E102" s="131" t="s">
        <v>204</v>
      </c>
      <c r="F102" s="132" t="s">
        <v>205</v>
      </c>
      <c r="G102" s="133" t="s">
        <v>101</v>
      </c>
      <c r="H102" s="134">
        <v>936.71699999999998</v>
      </c>
      <c r="I102" s="135"/>
      <c r="J102" s="136">
        <f>ROUND(I102*H102,2)</f>
        <v>0</v>
      </c>
      <c r="K102" s="132" t="s">
        <v>188</v>
      </c>
      <c r="L102" s="34"/>
      <c r="M102" s="137" t="s">
        <v>44</v>
      </c>
      <c r="N102" s="138" t="s">
        <v>53</v>
      </c>
      <c r="P102" s="139">
        <f>O102*H102</f>
        <v>0</v>
      </c>
      <c r="Q102" s="139">
        <v>0</v>
      </c>
      <c r="R102" s="139">
        <f>Q102*H102</f>
        <v>0</v>
      </c>
      <c r="S102" s="139">
        <v>0.28999999999999998</v>
      </c>
      <c r="T102" s="140">
        <f>S102*H102</f>
        <v>271.64792999999997</v>
      </c>
      <c r="AR102" s="141" t="s">
        <v>189</v>
      </c>
      <c r="AT102" s="141" t="s">
        <v>99</v>
      </c>
      <c r="AU102" s="141" t="s">
        <v>92</v>
      </c>
      <c r="AY102" s="18" t="s">
        <v>184</v>
      </c>
      <c r="BE102" s="142">
        <f>IF(N102="základní",J102,0)</f>
        <v>0</v>
      </c>
      <c r="BF102" s="142">
        <f>IF(N102="snížená",J102,0)</f>
        <v>0</v>
      </c>
      <c r="BG102" s="142">
        <f>IF(N102="zákl. přenesená",J102,0)</f>
        <v>0</v>
      </c>
      <c r="BH102" s="142">
        <f>IF(N102="sníž. přenesená",J102,0)</f>
        <v>0</v>
      </c>
      <c r="BI102" s="142">
        <f>IF(N102="nulová",J102,0)</f>
        <v>0</v>
      </c>
      <c r="BJ102" s="18" t="s">
        <v>90</v>
      </c>
      <c r="BK102" s="142">
        <f>ROUND(I102*H102,2)</f>
        <v>0</v>
      </c>
      <c r="BL102" s="18" t="s">
        <v>189</v>
      </c>
      <c r="BM102" s="141" t="s">
        <v>206</v>
      </c>
    </row>
    <row r="103" spans="2:65" s="1" customFormat="1">
      <c r="B103" s="34"/>
      <c r="D103" s="143" t="s">
        <v>191</v>
      </c>
      <c r="F103" s="144" t="s">
        <v>207</v>
      </c>
      <c r="I103" s="145"/>
      <c r="L103" s="34"/>
      <c r="M103" s="146"/>
      <c r="T103" s="55"/>
      <c r="AT103" s="18" t="s">
        <v>191</v>
      </c>
      <c r="AU103" s="18" t="s">
        <v>92</v>
      </c>
    </row>
    <row r="104" spans="2:65" s="12" customFormat="1">
      <c r="B104" s="147"/>
      <c r="D104" s="148" t="s">
        <v>193</v>
      </c>
      <c r="E104" s="149" t="s">
        <v>44</v>
      </c>
      <c r="F104" s="150" t="s">
        <v>194</v>
      </c>
      <c r="H104" s="149" t="s">
        <v>44</v>
      </c>
      <c r="I104" s="151"/>
      <c r="L104" s="147"/>
      <c r="M104" s="152"/>
      <c r="T104" s="153"/>
      <c r="AT104" s="149" t="s">
        <v>193</v>
      </c>
      <c r="AU104" s="149" t="s">
        <v>92</v>
      </c>
      <c r="AV104" s="12" t="s">
        <v>90</v>
      </c>
      <c r="AW104" s="12" t="s">
        <v>42</v>
      </c>
      <c r="AX104" s="12" t="s">
        <v>82</v>
      </c>
      <c r="AY104" s="149" t="s">
        <v>184</v>
      </c>
    </row>
    <row r="105" spans="2:65" s="12" customFormat="1">
      <c r="B105" s="147"/>
      <c r="D105" s="148" t="s">
        <v>193</v>
      </c>
      <c r="E105" s="149" t="s">
        <v>44</v>
      </c>
      <c r="F105" s="150" t="s">
        <v>195</v>
      </c>
      <c r="H105" s="149" t="s">
        <v>44</v>
      </c>
      <c r="I105" s="151"/>
      <c r="L105" s="147"/>
      <c r="M105" s="152"/>
      <c r="T105" s="153"/>
      <c r="AT105" s="149" t="s">
        <v>193</v>
      </c>
      <c r="AU105" s="149" t="s">
        <v>92</v>
      </c>
      <c r="AV105" s="12" t="s">
        <v>90</v>
      </c>
      <c r="AW105" s="12" t="s">
        <v>42</v>
      </c>
      <c r="AX105" s="12" t="s">
        <v>82</v>
      </c>
      <c r="AY105" s="149" t="s">
        <v>184</v>
      </c>
    </row>
    <row r="106" spans="2:65" s="13" customFormat="1">
      <c r="B106" s="154"/>
      <c r="D106" s="148" t="s">
        <v>193</v>
      </c>
      <c r="E106" s="155" t="s">
        <v>44</v>
      </c>
      <c r="F106" s="156" t="s">
        <v>208</v>
      </c>
      <c r="H106" s="157">
        <v>575.577</v>
      </c>
      <c r="I106" s="158"/>
      <c r="L106" s="154"/>
      <c r="M106" s="159"/>
      <c r="T106" s="160"/>
      <c r="AT106" s="155" t="s">
        <v>193</v>
      </c>
      <c r="AU106" s="155" t="s">
        <v>92</v>
      </c>
      <c r="AV106" s="13" t="s">
        <v>92</v>
      </c>
      <c r="AW106" s="13" t="s">
        <v>42</v>
      </c>
      <c r="AX106" s="13" t="s">
        <v>82</v>
      </c>
      <c r="AY106" s="155" t="s">
        <v>184</v>
      </c>
    </row>
    <row r="107" spans="2:65" s="12" customFormat="1">
      <c r="B107" s="147"/>
      <c r="D107" s="148" t="s">
        <v>193</v>
      </c>
      <c r="E107" s="149" t="s">
        <v>44</v>
      </c>
      <c r="F107" s="150" t="s">
        <v>194</v>
      </c>
      <c r="H107" s="149" t="s">
        <v>44</v>
      </c>
      <c r="I107" s="151"/>
      <c r="L107" s="147"/>
      <c r="M107" s="152"/>
      <c r="T107" s="153"/>
      <c r="AT107" s="149" t="s">
        <v>193</v>
      </c>
      <c r="AU107" s="149" t="s">
        <v>92</v>
      </c>
      <c r="AV107" s="12" t="s">
        <v>90</v>
      </c>
      <c r="AW107" s="12" t="s">
        <v>42</v>
      </c>
      <c r="AX107" s="12" t="s">
        <v>82</v>
      </c>
      <c r="AY107" s="149" t="s">
        <v>184</v>
      </c>
    </row>
    <row r="108" spans="2:65" s="12" customFormat="1">
      <c r="B108" s="147"/>
      <c r="D108" s="148" t="s">
        <v>193</v>
      </c>
      <c r="E108" s="149" t="s">
        <v>44</v>
      </c>
      <c r="F108" s="150" t="s">
        <v>195</v>
      </c>
      <c r="H108" s="149" t="s">
        <v>44</v>
      </c>
      <c r="I108" s="151"/>
      <c r="L108" s="147"/>
      <c r="M108" s="152"/>
      <c r="T108" s="153"/>
      <c r="AT108" s="149" t="s">
        <v>193</v>
      </c>
      <c r="AU108" s="149" t="s">
        <v>92</v>
      </c>
      <c r="AV108" s="12" t="s">
        <v>90</v>
      </c>
      <c r="AW108" s="12" t="s">
        <v>42</v>
      </c>
      <c r="AX108" s="12" t="s">
        <v>82</v>
      </c>
      <c r="AY108" s="149" t="s">
        <v>184</v>
      </c>
    </row>
    <row r="109" spans="2:65" s="13" customFormat="1">
      <c r="B109" s="154"/>
      <c r="D109" s="148" t="s">
        <v>193</v>
      </c>
      <c r="E109" s="155" t="s">
        <v>44</v>
      </c>
      <c r="F109" s="156" t="s">
        <v>209</v>
      </c>
      <c r="H109" s="157">
        <v>361.14</v>
      </c>
      <c r="I109" s="158"/>
      <c r="L109" s="154"/>
      <c r="M109" s="159"/>
      <c r="T109" s="160"/>
      <c r="AT109" s="155" t="s">
        <v>193</v>
      </c>
      <c r="AU109" s="155" t="s">
        <v>92</v>
      </c>
      <c r="AV109" s="13" t="s">
        <v>92</v>
      </c>
      <c r="AW109" s="13" t="s">
        <v>42</v>
      </c>
      <c r="AX109" s="13" t="s">
        <v>82</v>
      </c>
      <c r="AY109" s="155" t="s">
        <v>184</v>
      </c>
    </row>
    <row r="110" spans="2:65" s="14" customFormat="1">
      <c r="B110" s="161"/>
      <c r="D110" s="148" t="s">
        <v>193</v>
      </c>
      <c r="E110" s="162" t="s">
        <v>44</v>
      </c>
      <c r="F110" s="163" t="s">
        <v>210</v>
      </c>
      <c r="H110" s="164">
        <v>936.71699999999998</v>
      </c>
      <c r="I110" s="165"/>
      <c r="L110" s="161"/>
      <c r="M110" s="166"/>
      <c r="T110" s="167"/>
      <c r="AT110" s="162" t="s">
        <v>193</v>
      </c>
      <c r="AU110" s="162" t="s">
        <v>92</v>
      </c>
      <c r="AV110" s="14" t="s">
        <v>189</v>
      </c>
      <c r="AW110" s="14" t="s">
        <v>42</v>
      </c>
      <c r="AX110" s="14" t="s">
        <v>90</v>
      </c>
      <c r="AY110" s="162" t="s">
        <v>184</v>
      </c>
    </row>
    <row r="111" spans="2:65" s="1" customFormat="1" ht="55.5" customHeight="1">
      <c r="B111" s="34"/>
      <c r="C111" s="130" t="s">
        <v>189</v>
      </c>
      <c r="D111" s="130" t="s">
        <v>99</v>
      </c>
      <c r="E111" s="131" t="s">
        <v>211</v>
      </c>
      <c r="F111" s="132" t="s">
        <v>212</v>
      </c>
      <c r="G111" s="133" t="s">
        <v>101</v>
      </c>
      <c r="H111" s="134">
        <v>575.577</v>
      </c>
      <c r="I111" s="135"/>
      <c r="J111" s="136">
        <f>ROUND(I111*H111,2)</f>
        <v>0</v>
      </c>
      <c r="K111" s="132" t="s">
        <v>188</v>
      </c>
      <c r="L111" s="34"/>
      <c r="M111" s="137" t="s">
        <v>44</v>
      </c>
      <c r="N111" s="138" t="s">
        <v>53</v>
      </c>
      <c r="P111" s="139">
        <f>O111*H111</f>
        <v>0</v>
      </c>
      <c r="Q111" s="139">
        <v>0</v>
      </c>
      <c r="R111" s="139">
        <f>Q111*H111</f>
        <v>0</v>
      </c>
      <c r="S111" s="139">
        <v>0.24</v>
      </c>
      <c r="T111" s="140">
        <f>S111*H111</f>
        <v>138.13847999999999</v>
      </c>
      <c r="AR111" s="141" t="s">
        <v>189</v>
      </c>
      <c r="AT111" s="141" t="s">
        <v>99</v>
      </c>
      <c r="AU111" s="141" t="s">
        <v>92</v>
      </c>
      <c r="AY111" s="18" t="s">
        <v>184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8" t="s">
        <v>90</v>
      </c>
      <c r="BK111" s="142">
        <f>ROUND(I111*H111,2)</f>
        <v>0</v>
      </c>
      <c r="BL111" s="18" t="s">
        <v>189</v>
      </c>
      <c r="BM111" s="141" t="s">
        <v>213</v>
      </c>
    </row>
    <row r="112" spans="2:65" s="1" customFormat="1">
      <c r="B112" s="34"/>
      <c r="D112" s="143" t="s">
        <v>191</v>
      </c>
      <c r="F112" s="144" t="s">
        <v>214</v>
      </c>
      <c r="I112" s="145"/>
      <c r="L112" s="34"/>
      <c r="M112" s="146"/>
      <c r="T112" s="55"/>
      <c r="AT112" s="18" t="s">
        <v>191</v>
      </c>
      <c r="AU112" s="18" t="s">
        <v>92</v>
      </c>
    </row>
    <row r="113" spans="2:65" s="12" customFormat="1">
      <c r="B113" s="147"/>
      <c r="D113" s="148" t="s">
        <v>193</v>
      </c>
      <c r="E113" s="149" t="s">
        <v>44</v>
      </c>
      <c r="F113" s="150" t="s">
        <v>194</v>
      </c>
      <c r="H113" s="149" t="s">
        <v>44</v>
      </c>
      <c r="I113" s="151"/>
      <c r="L113" s="147"/>
      <c r="M113" s="152"/>
      <c r="T113" s="153"/>
      <c r="AT113" s="149" t="s">
        <v>193</v>
      </c>
      <c r="AU113" s="149" t="s">
        <v>92</v>
      </c>
      <c r="AV113" s="12" t="s">
        <v>90</v>
      </c>
      <c r="AW113" s="12" t="s">
        <v>42</v>
      </c>
      <c r="AX113" s="12" t="s">
        <v>82</v>
      </c>
      <c r="AY113" s="149" t="s">
        <v>184</v>
      </c>
    </row>
    <row r="114" spans="2:65" s="12" customFormat="1">
      <c r="B114" s="147"/>
      <c r="D114" s="148" t="s">
        <v>193</v>
      </c>
      <c r="E114" s="149" t="s">
        <v>44</v>
      </c>
      <c r="F114" s="150" t="s">
        <v>195</v>
      </c>
      <c r="H114" s="149" t="s">
        <v>44</v>
      </c>
      <c r="I114" s="151"/>
      <c r="L114" s="147"/>
      <c r="M114" s="152"/>
      <c r="T114" s="153"/>
      <c r="AT114" s="149" t="s">
        <v>193</v>
      </c>
      <c r="AU114" s="149" t="s">
        <v>92</v>
      </c>
      <c r="AV114" s="12" t="s">
        <v>90</v>
      </c>
      <c r="AW114" s="12" t="s">
        <v>42</v>
      </c>
      <c r="AX114" s="12" t="s">
        <v>82</v>
      </c>
      <c r="AY114" s="149" t="s">
        <v>184</v>
      </c>
    </row>
    <row r="115" spans="2:65" s="13" customFormat="1">
      <c r="B115" s="154"/>
      <c r="D115" s="148" t="s">
        <v>193</v>
      </c>
      <c r="E115" s="155" t="s">
        <v>44</v>
      </c>
      <c r="F115" s="156" t="s">
        <v>215</v>
      </c>
      <c r="H115" s="157">
        <v>575.577</v>
      </c>
      <c r="I115" s="158"/>
      <c r="L115" s="154"/>
      <c r="M115" s="159"/>
      <c r="T115" s="160"/>
      <c r="AT115" s="155" t="s">
        <v>193</v>
      </c>
      <c r="AU115" s="155" t="s">
        <v>92</v>
      </c>
      <c r="AV115" s="13" t="s">
        <v>92</v>
      </c>
      <c r="AW115" s="13" t="s">
        <v>42</v>
      </c>
      <c r="AX115" s="13" t="s">
        <v>90</v>
      </c>
      <c r="AY115" s="155" t="s">
        <v>184</v>
      </c>
    </row>
    <row r="116" spans="2:65" s="1" customFormat="1" ht="62.7" customHeight="1">
      <c r="B116" s="34"/>
      <c r="C116" s="130" t="s">
        <v>216</v>
      </c>
      <c r="D116" s="130" t="s">
        <v>99</v>
      </c>
      <c r="E116" s="131" t="s">
        <v>217</v>
      </c>
      <c r="F116" s="132" t="s">
        <v>218</v>
      </c>
      <c r="G116" s="133" t="s">
        <v>101</v>
      </c>
      <c r="H116" s="134">
        <v>361.14</v>
      </c>
      <c r="I116" s="135"/>
      <c r="J116" s="136">
        <f>ROUND(I116*H116,2)</f>
        <v>0</v>
      </c>
      <c r="K116" s="132" t="s">
        <v>188</v>
      </c>
      <c r="L116" s="34"/>
      <c r="M116" s="137" t="s">
        <v>44</v>
      </c>
      <c r="N116" s="138" t="s">
        <v>53</v>
      </c>
      <c r="P116" s="139">
        <f>O116*H116</f>
        <v>0</v>
      </c>
      <c r="Q116" s="139">
        <v>0</v>
      </c>
      <c r="R116" s="139">
        <f>Q116*H116</f>
        <v>0</v>
      </c>
      <c r="S116" s="139">
        <v>0.32500000000000001</v>
      </c>
      <c r="T116" s="140">
        <f>S116*H116</f>
        <v>117.37049999999999</v>
      </c>
      <c r="AR116" s="141" t="s">
        <v>189</v>
      </c>
      <c r="AT116" s="141" t="s">
        <v>99</v>
      </c>
      <c r="AU116" s="141" t="s">
        <v>92</v>
      </c>
      <c r="AY116" s="18" t="s">
        <v>184</v>
      </c>
      <c r="BE116" s="142">
        <f>IF(N116="základní",J116,0)</f>
        <v>0</v>
      </c>
      <c r="BF116" s="142">
        <f>IF(N116="snížená",J116,0)</f>
        <v>0</v>
      </c>
      <c r="BG116" s="142">
        <f>IF(N116="zákl. přenesená",J116,0)</f>
        <v>0</v>
      </c>
      <c r="BH116" s="142">
        <f>IF(N116="sníž. přenesená",J116,0)</f>
        <v>0</v>
      </c>
      <c r="BI116" s="142">
        <f>IF(N116="nulová",J116,0)</f>
        <v>0</v>
      </c>
      <c r="BJ116" s="18" t="s">
        <v>90</v>
      </c>
      <c r="BK116" s="142">
        <f>ROUND(I116*H116,2)</f>
        <v>0</v>
      </c>
      <c r="BL116" s="18" t="s">
        <v>189</v>
      </c>
      <c r="BM116" s="141" t="s">
        <v>219</v>
      </c>
    </row>
    <row r="117" spans="2:65" s="1" customFormat="1">
      <c r="B117" s="34"/>
      <c r="D117" s="143" t="s">
        <v>191</v>
      </c>
      <c r="F117" s="144" t="s">
        <v>220</v>
      </c>
      <c r="I117" s="145"/>
      <c r="L117" s="34"/>
      <c r="M117" s="146"/>
      <c r="T117" s="55"/>
      <c r="AT117" s="18" t="s">
        <v>191</v>
      </c>
      <c r="AU117" s="18" t="s">
        <v>92</v>
      </c>
    </row>
    <row r="118" spans="2:65" s="12" customFormat="1">
      <c r="B118" s="147"/>
      <c r="D118" s="148" t="s">
        <v>193</v>
      </c>
      <c r="E118" s="149" t="s">
        <v>44</v>
      </c>
      <c r="F118" s="150" t="s">
        <v>194</v>
      </c>
      <c r="H118" s="149" t="s">
        <v>44</v>
      </c>
      <c r="I118" s="151"/>
      <c r="L118" s="147"/>
      <c r="M118" s="152"/>
      <c r="T118" s="153"/>
      <c r="AT118" s="149" t="s">
        <v>193</v>
      </c>
      <c r="AU118" s="149" t="s">
        <v>92</v>
      </c>
      <c r="AV118" s="12" t="s">
        <v>90</v>
      </c>
      <c r="AW118" s="12" t="s">
        <v>42</v>
      </c>
      <c r="AX118" s="12" t="s">
        <v>82</v>
      </c>
      <c r="AY118" s="149" t="s">
        <v>184</v>
      </c>
    </row>
    <row r="119" spans="2:65" s="12" customFormat="1">
      <c r="B119" s="147"/>
      <c r="D119" s="148" t="s">
        <v>193</v>
      </c>
      <c r="E119" s="149" t="s">
        <v>44</v>
      </c>
      <c r="F119" s="150" t="s">
        <v>195</v>
      </c>
      <c r="H119" s="149" t="s">
        <v>44</v>
      </c>
      <c r="I119" s="151"/>
      <c r="L119" s="147"/>
      <c r="M119" s="152"/>
      <c r="T119" s="153"/>
      <c r="AT119" s="149" t="s">
        <v>193</v>
      </c>
      <c r="AU119" s="149" t="s">
        <v>92</v>
      </c>
      <c r="AV119" s="12" t="s">
        <v>90</v>
      </c>
      <c r="AW119" s="12" t="s">
        <v>42</v>
      </c>
      <c r="AX119" s="12" t="s">
        <v>82</v>
      </c>
      <c r="AY119" s="149" t="s">
        <v>184</v>
      </c>
    </row>
    <row r="120" spans="2:65" s="13" customFormat="1">
      <c r="B120" s="154"/>
      <c r="D120" s="148" t="s">
        <v>193</v>
      </c>
      <c r="E120" s="155" t="s">
        <v>44</v>
      </c>
      <c r="F120" s="156" t="s">
        <v>221</v>
      </c>
      <c r="H120" s="157">
        <v>361.14</v>
      </c>
      <c r="I120" s="158"/>
      <c r="L120" s="154"/>
      <c r="M120" s="159"/>
      <c r="T120" s="160"/>
      <c r="AT120" s="155" t="s">
        <v>193</v>
      </c>
      <c r="AU120" s="155" t="s">
        <v>92</v>
      </c>
      <c r="AV120" s="13" t="s">
        <v>92</v>
      </c>
      <c r="AW120" s="13" t="s">
        <v>42</v>
      </c>
      <c r="AX120" s="13" t="s">
        <v>90</v>
      </c>
      <c r="AY120" s="155" t="s">
        <v>184</v>
      </c>
    </row>
    <row r="121" spans="2:65" s="1" customFormat="1" ht="55.5" customHeight="1">
      <c r="B121" s="34"/>
      <c r="C121" s="130" t="s">
        <v>222</v>
      </c>
      <c r="D121" s="130" t="s">
        <v>99</v>
      </c>
      <c r="E121" s="131" t="s">
        <v>223</v>
      </c>
      <c r="F121" s="132" t="s">
        <v>224</v>
      </c>
      <c r="G121" s="133" t="s">
        <v>101</v>
      </c>
      <c r="H121" s="134">
        <v>835.08699999999999</v>
      </c>
      <c r="I121" s="135"/>
      <c r="J121" s="136">
        <f>ROUND(I121*H121,2)</f>
        <v>0</v>
      </c>
      <c r="K121" s="132" t="s">
        <v>188</v>
      </c>
      <c r="L121" s="34"/>
      <c r="M121" s="137" t="s">
        <v>44</v>
      </c>
      <c r="N121" s="138" t="s">
        <v>53</v>
      </c>
      <c r="P121" s="139">
        <f>O121*H121</f>
        <v>0</v>
      </c>
      <c r="Q121" s="139">
        <v>0</v>
      </c>
      <c r="R121" s="139">
        <f>Q121*H121</f>
        <v>0</v>
      </c>
      <c r="S121" s="139">
        <v>9.8000000000000004E-2</v>
      </c>
      <c r="T121" s="140">
        <f>S121*H121</f>
        <v>81.838526000000002</v>
      </c>
      <c r="AR121" s="141" t="s">
        <v>189</v>
      </c>
      <c r="AT121" s="141" t="s">
        <v>99</v>
      </c>
      <c r="AU121" s="141" t="s">
        <v>92</v>
      </c>
      <c r="AY121" s="18" t="s">
        <v>184</v>
      </c>
      <c r="BE121" s="142">
        <f>IF(N121="základní",J121,0)</f>
        <v>0</v>
      </c>
      <c r="BF121" s="142">
        <f>IF(N121="snížená",J121,0)</f>
        <v>0</v>
      </c>
      <c r="BG121" s="142">
        <f>IF(N121="zákl. přenesená",J121,0)</f>
        <v>0</v>
      </c>
      <c r="BH121" s="142">
        <f>IF(N121="sníž. přenesená",J121,0)</f>
        <v>0</v>
      </c>
      <c r="BI121" s="142">
        <f>IF(N121="nulová",J121,0)</f>
        <v>0</v>
      </c>
      <c r="BJ121" s="18" t="s">
        <v>90</v>
      </c>
      <c r="BK121" s="142">
        <f>ROUND(I121*H121,2)</f>
        <v>0</v>
      </c>
      <c r="BL121" s="18" t="s">
        <v>189</v>
      </c>
      <c r="BM121" s="141" t="s">
        <v>225</v>
      </c>
    </row>
    <row r="122" spans="2:65" s="1" customFormat="1">
      <c r="B122" s="34"/>
      <c r="D122" s="143" t="s">
        <v>191</v>
      </c>
      <c r="F122" s="144" t="s">
        <v>226</v>
      </c>
      <c r="I122" s="145"/>
      <c r="L122" s="34"/>
      <c r="M122" s="146"/>
      <c r="T122" s="55"/>
      <c r="AT122" s="18" t="s">
        <v>191</v>
      </c>
      <c r="AU122" s="18" t="s">
        <v>92</v>
      </c>
    </row>
    <row r="123" spans="2:65" s="12" customFormat="1">
      <c r="B123" s="147"/>
      <c r="D123" s="148" t="s">
        <v>193</v>
      </c>
      <c r="E123" s="149" t="s">
        <v>44</v>
      </c>
      <c r="F123" s="150" t="s">
        <v>194</v>
      </c>
      <c r="H123" s="149" t="s">
        <v>44</v>
      </c>
      <c r="I123" s="151"/>
      <c r="L123" s="147"/>
      <c r="M123" s="152"/>
      <c r="T123" s="153"/>
      <c r="AT123" s="149" t="s">
        <v>193</v>
      </c>
      <c r="AU123" s="149" t="s">
        <v>92</v>
      </c>
      <c r="AV123" s="12" t="s">
        <v>90</v>
      </c>
      <c r="AW123" s="12" t="s">
        <v>42</v>
      </c>
      <c r="AX123" s="12" t="s">
        <v>82</v>
      </c>
      <c r="AY123" s="149" t="s">
        <v>184</v>
      </c>
    </row>
    <row r="124" spans="2:65" s="12" customFormat="1">
      <c r="B124" s="147"/>
      <c r="D124" s="148" t="s">
        <v>193</v>
      </c>
      <c r="E124" s="149" t="s">
        <v>44</v>
      </c>
      <c r="F124" s="150" t="s">
        <v>195</v>
      </c>
      <c r="H124" s="149" t="s">
        <v>44</v>
      </c>
      <c r="I124" s="151"/>
      <c r="L124" s="147"/>
      <c r="M124" s="152"/>
      <c r="T124" s="153"/>
      <c r="AT124" s="149" t="s">
        <v>193</v>
      </c>
      <c r="AU124" s="149" t="s">
        <v>92</v>
      </c>
      <c r="AV124" s="12" t="s">
        <v>90</v>
      </c>
      <c r="AW124" s="12" t="s">
        <v>42</v>
      </c>
      <c r="AX124" s="12" t="s">
        <v>82</v>
      </c>
      <c r="AY124" s="149" t="s">
        <v>184</v>
      </c>
    </row>
    <row r="125" spans="2:65" s="13" customFormat="1">
      <c r="B125" s="154"/>
      <c r="D125" s="148" t="s">
        <v>193</v>
      </c>
      <c r="E125" s="155" t="s">
        <v>44</v>
      </c>
      <c r="F125" s="156" t="s">
        <v>227</v>
      </c>
      <c r="H125" s="157">
        <v>575.577</v>
      </c>
      <c r="I125" s="158"/>
      <c r="L125" s="154"/>
      <c r="M125" s="159"/>
      <c r="T125" s="160"/>
      <c r="AT125" s="155" t="s">
        <v>193</v>
      </c>
      <c r="AU125" s="155" t="s">
        <v>92</v>
      </c>
      <c r="AV125" s="13" t="s">
        <v>92</v>
      </c>
      <c r="AW125" s="13" t="s">
        <v>42</v>
      </c>
      <c r="AX125" s="13" t="s">
        <v>82</v>
      </c>
      <c r="AY125" s="155" t="s">
        <v>184</v>
      </c>
    </row>
    <row r="126" spans="2:65" s="13" customFormat="1">
      <c r="B126" s="154"/>
      <c r="D126" s="148" t="s">
        <v>193</v>
      </c>
      <c r="E126" s="155" t="s">
        <v>44</v>
      </c>
      <c r="F126" s="156" t="s">
        <v>228</v>
      </c>
      <c r="H126" s="157">
        <v>259.51</v>
      </c>
      <c r="I126" s="158"/>
      <c r="L126" s="154"/>
      <c r="M126" s="159"/>
      <c r="T126" s="160"/>
      <c r="AT126" s="155" t="s">
        <v>193</v>
      </c>
      <c r="AU126" s="155" t="s">
        <v>92</v>
      </c>
      <c r="AV126" s="13" t="s">
        <v>92</v>
      </c>
      <c r="AW126" s="13" t="s">
        <v>42</v>
      </c>
      <c r="AX126" s="13" t="s">
        <v>82</v>
      </c>
      <c r="AY126" s="155" t="s">
        <v>184</v>
      </c>
    </row>
    <row r="127" spans="2:65" s="14" customFormat="1">
      <c r="B127" s="161"/>
      <c r="D127" s="148" t="s">
        <v>193</v>
      </c>
      <c r="E127" s="162" t="s">
        <v>44</v>
      </c>
      <c r="F127" s="163" t="s">
        <v>210</v>
      </c>
      <c r="H127" s="164">
        <v>835.08699999999999</v>
      </c>
      <c r="I127" s="165"/>
      <c r="L127" s="161"/>
      <c r="M127" s="166"/>
      <c r="T127" s="167"/>
      <c r="AT127" s="162" t="s">
        <v>193</v>
      </c>
      <c r="AU127" s="162" t="s">
        <v>92</v>
      </c>
      <c r="AV127" s="14" t="s">
        <v>189</v>
      </c>
      <c r="AW127" s="14" t="s">
        <v>42</v>
      </c>
      <c r="AX127" s="14" t="s">
        <v>90</v>
      </c>
      <c r="AY127" s="162" t="s">
        <v>184</v>
      </c>
    </row>
    <row r="128" spans="2:65" s="1" customFormat="1" ht="55.5" customHeight="1">
      <c r="B128" s="34"/>
      <c r="C128" s="130" t="s">
        <v>229</v>
      </c>
      <c r="D128" s="130" t="s">
        <v>99</v>
      </c>
      <c r="E128" s="131" t="s">
        <v>230</v>
      </c>
      <c r="F128" s="132" t="s">
        <v>231</v>
      </c>
      <c r="G128" s="133" t="s">
        <v>101</v>
      </c>
      <c r="H128" s="134">
        <v>361.14</v>
      </c>
      <c r="I128" s="135"/>
      <c r="J128" s="136">
        <f>ROUND(I128*H128,2)</f>
        <v>0</v>
      </c>
      <c r="K128" s="132" t="s">
        <v>188</v>
      </c>
      <c r="L128" s="34"/>
      <c r="M128" s="137" t="s">
        <v>44</v>
      </c>
      <c r="N128" s="138" t="s">
        <v>53</v>
      </c>
      <c r="P128" s="139">
        <f>O128*H128</f>
        <v>0</v>
      </c>
      <c r="Q128" s="139">
        <v>0</v>
      </c>
      <c r="R128" s="139">
        <f>Q128*H128</f>
        <v>0</v>
      </c>
      <c r="S128" s="139">
        <v>0.22</v>
      </c>
      <c r="T128" s="140">
        <f>S128*H128</f>
        <v>79.450800000000001</v>
      </c>
      <c r="AR128" s="141" t="s">
        <v>189</v>
      </c>
      <c r="AT128" s="141" t="s">
        <v>99</v>
      </c>
      <c r="AU128" s="141" t="s">
        <v>92</v>
      </c>
      <c r="AY128" s="18" t="s">
        <v>184</v>
      </c>
      <c r="BE128" s="142">
        <f>IF(N128="základní",J128,0)</f>
        <v>0</v>
      </c>
      <c r="BF128" s="142">
        <f>IF(N128="snížená",J128,0)</f>
        <v>0</v>
      </c>
      <c r="BG128" s="142">
        <f>IF(N128="zákl. přenesená",J128,0)</f>
        <v>0</v>
      </c>
      <c r="BH128" s="142">
        <f>IF(N128="sníž. přenesená",J128,0)</f>
        <v>0</v>
      </c>
      <c r="BI128" s="142">
        <f>IF(N128="nulová",J128,0)</f>
        <v>0</v>
      </c>
      <c r="BJ128" s="18" t="s">
        <v>90</v>
      </c>
      <c r="BK128" s="142">
        <f>ROUND(I128*H128,2)</f>
        <v>0</v>
      </c>
      <c r="BL128" s="18" t="s">
        <v>189</v>
      </c>
      <c r="BM128" s="141" t="s">
        <v>232</v>
      </c>
    </row>
    <row r="129" spans="2:65" s="1" customFormat="1">
      <c r="B129" s="34"/>
      <c r="D129" s="143" t="s">
        <v>191</v>
      </c>
      <c r="F129" s="144" t="s">
        <v>233</v>
      </c>
      <c r="I129" s="145"/>
      <c r="L129" s="34"/>
      <c r="M129" s="146"/>
      <c r="T129" s="55"/>
      <c r="AT129" s="18" t="s">
        <v>191</v>
      </c>
      <c r="AU129" s="18" t="s">
        <v>92</v>
      </c>
    </row>
    <row r="130" spans="2:65" s="12" customFormat="1">
      <c r="B130" s="147"/>
      <c r="D130" s="148" t="s">
        <v>193</v>
      </c>
      <c r="E130" s="149" t="s">
        <v>44</v>
      </c>
      <c r="F130" s="150" t="s">
        <v>194</v>
      </c>
      <c r="H130" s="149" t="s">
        <v>44</v>
      </c>
      <c r="I130" s="151"/>
      <c r="L130" s="147"/>
      <c r="M130" s="152"/>
      <c r="T130" s="153"/>
      <c r="AT130" s="149" t="s">
        <v>193</v>
      </c>
      <c r="AU130" s="149" t="s">
        <v>92</v>
      </c>
      <c r="AV130" s="12" t="s">
        <v>90</v>
      </c>
      <c r="AW130" s="12" t="s">
        <v>42</v>
      </c>
      <c r="AX130" s="12" t="s">
        <v>82</v>
      </c>
      <c r="AY130" s="149" t="s">
        <v>184</v>
      </c>
    </row>
    <row r="131" spans="2:65" s="12" customFormat="1">
      <c r="B131" s="147"/>
      <c r="D131" s="148" t="s">
        <v>193</v>
      </c>
      <c r="E131" s="149" t="s">
        <v>44</v>
      </c>
      <c r="F131" s="150" t="s">
        <v>195</v>
      </c>
      <c r="H131" s="149" t="s">
        <v>44</v>
      </c>
      <c r="I131" s="151"/>
      <c r="L131" s="147"/>
      <c r="M131" s="152"/>
      <c r="T131" s="153"/>
      <c r="AT131" s="149" t="s">
        <v>193</v>
      </c>
      <c r="AU131" s="149" t="s">
        <v>92</v>
      </c>
      <c r="AV131" s="12" t="s">
        <v>90</v>
      </c>
      <c r="AW131" s="12" t="s">
        <v>42</v>
      </c>
      <c r="AX131" s="12" t="s">
        <v>82</v>
      </c>
      <c r="AY131" s="149" t="s">
        <v>184</v>
      </c>
    </row>
    <row r="132" spans="2:65" s="13" customFormat="1">
      <c r="B132" s="154"/>
      <c r="D132" s="148" t="s">
        <v>193</v>
      </c>
      <c r="E132" s="155" t="s">
        <v>44</v>
      </c>
      <c r="F132" s="156" t="s">
        <v>234</v>
      </c>
      <c r="H132" s="157">
        <v>361.14</v>
      </c>
      <c r="I132" s="158"/>
      <c r="L132" s="154"/>
      <c r="M132" s="159"/>
      <c r="T132" s="160"/>
      <c r="AT132" s="155" t="s">
        <v>193</v>
      </c>
      <c r="AU132" s="155" t="s">
        <v>92</v>
      </c>
      <c r="AV132" s="13" t="s">
        <v>92</v>
      </c>
      <c r="AW132" s="13" t="s">
        <v>42</v>
      </c>
      <c r="AX132" s="13" t="s">
        <v>90</v>
      </c>
      <c r="AY132" s="155" t="s">
        <v>184</v>
      </c>
    </row>
    <row r="133" spans="2:65" s="1" customFormat="1" ht="49.05" customHeight="1">
      <c r="B133" s="34"/>
      <c r="C133" s="130" t="s">
        <v>235</v>
      </c>
      <c r="D133" s="130" t="s">
        <v>99</v>
      </c>
      <c r="E133" s="131" t="s">
        <v>236</v>
      </c>
      <c r="F133" s="132" t="s">
        <v>237</v>
      </c>
      <c r="G133" s="133" t="s">
        <v>101</v>
      </c>
      <c r="H133" s="134">
        <v>27.92</v>
      </c>
      <c r="I133" s="135"/>
      <c r="J133" s="136">
        <f>ROUND(I133*H133,2)</f>
        <v>0</v>
      </c>
      <c r="K133" s="132" t="s">
        <v>188</v>
      </c>
      <c r="L133" s="34"/>
      <c r="M133" s="137" t="s">
        <v>44</v>
      </c>
      <c r="N133" s="138" t="s">
        <v>53</v>
      </c>
      <c r="P133" s="139">
        <f>O133*H133</f>
        <v>0</v>
      </c>
      <c r="Q133" s="139">
        <v>9.0000000000000006E-5</v>
      </c>
      <c r="R133" s="139">
        <f>Q133*H133</f>
        <v>2.5128000000000004E-3</v>
      </c>
      <c r="S133" s="139">
        <v>0.23</v>
      </c>
      <c r="T133" s="140">
        <f>S133*H133</f>
        <v>6.4216000000000006</v>
      </c>
      <c r="AR133" s="141" t="s">
        <v>189</v>
      </c>
      <c r="AT133" s="141" t="s">
        <v>99</v>
      </c>
      <c r="AU133" s="141" t="s">
        <v>92</v>
      </c>
      <c r="AY133" s="18" t="s">
        <v>184</v>
      </c>
      <c r="BE133" s="142">
        <f>IF(N133="základní",J133,0)</f>
        <v>0</v>
      </c>
      <c r="BF133" s="142">
        <f>IF(N133="snížená",J133,0)</f>
        <v>0</v>
      </c>
      <c r="BG133" s="142">
        <f>IF(N133="zákl. přenesená",J133,0)</f>
        <v>0</v>
      </c>
      <c r="BH133" s="142">
        <f>IF(N133="sníž. přenesená",J133,0)</f>
        <v>0</v>
      </c>
      <c r="BI133" s="142">
        <f>IF(N133="nulová",J133,0)</f>
        <v>0</v>
      </c>
      <c r="BJ133" s="18" t="s">
        <v>90</v>
      </c>
      <c r="BK133" s="142">
        <f>ROUND(I133*H133,2)</f>
        <v>0</v>
      </c>
      <c r="BL133" s="18" t="s">
        <v>189</v>
      </c>
      <c r="BM133" s="141" t="s">
        <v>238</v>
      </c>
    </row>
    <row r="134" spans="2:65" s="1" customFormat="1">
      <c r="B134" s="34"/>
      <c r="D134" s="143" t="s">
        <v>191</v>
      </c>
      <c r="F134" s="144" t="s">
        <v>239</v>
      </c>
      <c r="I134" s="145"/>
      <c r="L134" s="34"/>
      <c r="M134" s="146"/>
      <c r="T134" s="55"/>
      <c r="AT134" s="18" t="s">
        <v>191</v>
      </c>
      <c r="AU134" s="18" t="s">
        <v>92</v>
      </c>
    </row>
    <row r="135" spans="2:65" s="12" customFormat="1">
      <c r="B135" s="147"/>
      <c r="D135" s="148" t="s">
        <v>193</v>
      </c>
      <c r="E135" s="149" t="s">
        <v>44</v>
      </c>
      <c r="F135" s="150" t="s">
        <v>194</v>
      </c>
      <c r="H135" s="149" t="s">
        <v>44</v>
      </c>
      <c r="I135" s="151"/>
      <c r="L135" s="147"/>
      <c r="M135" s="152"/>
      <c r="T135" s="153"/>
      <c r="AT135" s="149" t="s">
        <v>193</v>
      </c>
      <c r="AU135" s="149" t="s">
        <v>92</v>
      </c>
      <c r="AV135" s="12" t="s">
        <v>90</v>
      </c>
      <c r="AW135" s="12" t="s">
        <v>42</v>
      </c>
      <c r="AX135" s="12" t="s">
        <v>82</v>
      </c>
      <c r="AY135" s="149" t="s">
        <v>184</v>
      </c>
    </row>
    <row r="136" spans="2:65" s="12" customFormat="1">
      <c r="B136" s="147"/>
      <c r="D136" s="148" t="s">
        <v>193</v>
      </c>
      <c r="E136" s="149" t="s">
        <v>44</v>
      </c>
      <c r="F136" s="150" t="s">
        <v>195</v>
      </c>
      <c r="H136" s="149" t="s">
        <v>44</v>
      </c>
      <c r="I136" s="151"/>
      <c r="L136" s="147"/>
      <c r="M136" s="152"/>
      <c r="T136" s="153"/>
      <c r="AT136" s="149" t="s">
        <v>193</v>
      </c>
      <c r="AU136" s="149" t="s">
        <v>92</v>
      </c>
      <c r="AV136" s="12" t="s">
        <v>90</v>
      </c>
      <c r="AW136" s="12" t="s">
        <v>42</v>
      </c>
      <c r="AX136" s="12" t="s">
        <v>82</v>
      </c>
      <c r="AY136" s="149" t="s">
        <v>184</v>
      </c>
    </row>
    <row r="137" spans="2:65" s="13" customFormat="1">
      <c r="B137" s="154"/>
      <c r="D137" s="148" t="s">
        <v>193</v>
      </c>
      <c r="E137" s="155" t="s">
        <v>44</v>
      </c>
      <c r="F137" s="156" t="s">
        <v>240</v>
      </c>
      <c r="H137" s="157">
        <v>27.92</v>
      </c>
      <c r="I137" s="158"/>
      <c r="L137" s="154"/>
      <c r="M137" s="159"/>
      <c r="T137" s="160"/>
      <c r="AT137" s="155" t="s">
        <v>193</v>
      </c>
      <c r="AU137" s="155" t="s">
        <v>92</v>
      </c>
      <c r="AV137" s="13" t="s">
        <v>92</v>
      </c>
      <c r="AW137" s="13" t="s">
        <v>42</v>
      </c>
      <c r="AX137" s="13" t="s">
        <v>90</v>
      </c>
      <c r="AY137" s="155" t="s">
        <v>184</v>
      </c>
    </row>
    <row r="138" spans="2:65" s="1" customFormat="1" ht="49.05" customHeight="1">
      <c r="B138" s="34"/>
      <c r="C138" s="130" t="s">
        <v>241</v>
      </c>
      <c r="D138" s="130" t="s">
        <v>99</v>
      </c>
      <c r="E138" s="131" t="s">
        <v>242</v>
      </c>
      <c r="F138" s="132" t="s">
        <v>243</v>
      </c>
      <c r="G138" s="133" t="s">
        <v>106</v>
      </c>
      <c r="H138" s="134">
        <v>331.15</v>
      </c>
      <c r="I138" s="135"/>
      <c r="J138" s="136">
        <f>ROUND(I138*H138,2)</f>
        <v>0</v>
      </c>
      <c r="K138" s="132" t="s">
        <v>188</v>
      </c>
      <c r="L138" s="34"/>
      <c r="M138" s="137" t="s">
        <v>44</v>
      </c>
      <c r="N138" s="138" t="s">
        <v>53</v>
      </c>
      <c r="P138" s="139">
        <f>O138*H138</f>
        <v>0</v>
      </c>
      <c r="Q138" s="139">
        <v>0</v>
      </c>
      <c r="R138" s="139">
        <f>Q138*H138</f>
        <v>0</v>
      </c>
      <c r="S138" s="139">
        <v>0.20499999999999999</v>
      </c>
      <c r="T138" s="140">
        <f>S138*H138</f>
        <v>67.885749999999987</v>
      </c>
      <c r="AR138" s="141" t="s">
        <v>189</v>
      </c>
      <c r="AT138" s="141" t="s">
        <v>99</v>
      </c>
      <c r="AU138" s="141" t="s">
        <v>92</v>
      </c>
      <c r="AY138" s="18" t="s">
        <v>184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8" t="s">
        <v>90</v>
      </c>
      <c r="BK138" s="142">
        <f>ROUND(I138*H138,2)</f>
        <v>0</v>
      </c>
      <c r="BL138" s="18" t="s">
        <v>189</v>
      </c>
      <c r="BM138" s="141" t="s">
        <v>244</v>
      </c>
    </row>
    <row r="139" spans="2:65" s="1" customFormat="1">
      <c r="B139" s="34"/>
      <c r="D139" s="143" t="s">
        <v>191</v>
      </c>
      <c r="F139" s="144" t="s">
        <v>245</v>
      </c>
      <c r="I139" s="145"/>
      <c r="L139" s="34"/>
      <c r="M139" s="146"/>
      <c r="T139" s="55"/>
      <c r="AT139" s="18" t="s">
        <v>191</v>
      </c>
      <c r="AU139" s="18" t="s">
        <v>92</v>
      </c>
    </row>
    <row r="140" spans="2:65" s="12" customFormat="1">
      <c r="B140" s="147"/>
      <c r="D140" s="148" t="s">
        <v>193</v>
      </c>
      <c r="E140" s="149" t="s">
        <v>44</v>
      </c>
      <c r="F140" s="150" t="s">
        <v>194</v>
      </c>
      <c r="H140" s="149" t="s">
        <v>44</v>
      </c>
      <c r="I140" s="151"/>
      <c r="L140" s="147"/>
      <c r="M140" s="152"/>
      <c r="T140" s="153"/>
      <c r="AT140" s="149" t="s">
        <v>193</v>
      </c>
      <c r="AU140" s="149" t="s">
        <v>92</v>
      </c>
      <c r="AV140" s="12" t="s">
        <v>90</v>
      </c>
      <c r="AW140" s="12" t="s">
        <v>42</v>
      </c>
      <c r="AX140" s="12" t="s">
        <v>82</v>
      </c>
      <c r="AY140" s="149" t="s">
        <v>184</v>
      </c>
    </row>
    <row r="141" spans="2:65" s="12" customFormat="1">
      <c r="B141" s="147"/>
      <c r="D141" s="148" t="s">
        <v>193</v>
      </c>
      <c r="E141" s="149" t="s">
        <v>44</v>
      </c>
      <c r="F141" s="150" t="s">
        <v>195</v>
      </c>
      <c r="H141" s="149" t="s">
        <v>44</v>
      </c>
      <c r="I141" s="151"/>
      <c r="L141" s="147"/>
      <c r="M141" s="152"/>
      <c r="T141" s="153"/>
      <c r="AT141" s="149" t="s">
        <v>193</v>
      </c>
      <c r="AU141" s="149" t="s">
        <v>92</v>
      </c>
      <c r="AV141" s="12" t="s">
        <v>90</v>
      </c>
      <c r="AW141" s="12" t="s">
        <v>42</v>
      </c>
      <c r="AX141" s="12" t="s">
        <v>82</v>
      </c>
      <c r="AY141" s="149" t="s">
        <v>184</v>
      </c>
    </row>
    <row r="142" spans="2:65" s="12" customFormat="1">
      <c r="B142" s="147"/>
      <c r="D142" s="148" t="s">
        <v>193</v>
      </c>
      <c r="E142" s="149" t="s">
        <v>44</v>
      </c>
      <c r="F142" s="150" t="s">
        <v>246</v>
      </c>
      <c r="H142" s="149" t="s">
        <v>44</v>
      </c>
      <c r="I142" s="151"/>
      <c r="L142" s="147"/>
      <c r="M142" s="152"/>
      <c r="T142" s="153"/>
      <c r="AT142" s="149" t="s">
        <v>193</v>
      </c>
      <c r="AU142" s="149" t="s">
        <v>92</v>
      </c>
      <c r="AV142" s="12" t="s">
        <v>90</v>
      </c>
      <c r="AW142" s="12" t="s">
        <v>42</v>
      </c>
      <c r="AX142" s="12" t="s">
        <v>82</v>
      </c>
      <c r="AY142" s="149" t="s">
        <v>184</v>
      </c>
    </row>
    <row r="143" spans="2:65" s="13" customFormat="1" ht="20.399999999999999">
      <c r="B143" s="154"/>
      <c r="D143" s="148" t="s">
        <v>193</v>
      </c>
      <c r="E143" s="155" t="s">
        <v>44</v>
      </c>
      <c r="F143" s="156" t="s">
        <v>247</v>
      </c>
      <c r="H143" s="157">
        <v>331.15</v>
      </c>
      <c r="I143" s="158"/>
      <c r="L143" s="154"/>
      <c r="M143" s="159"/>
      <c r="T143" s="160"/>
      <c r="AT143" s="155" t="s">
        <v>193</v>
      </c>
      <c r="AU143" s="155" t="s">
        <v>92</v>
      </c>
      <c r="AV143" s="13" t="s">
        <v>92</v>
      </c>
      <c r="AW143" s="13" t="s">
        <v>42</v>
      </c>
      <c r="AX143" s="13" t="s">
        <v>90</v>
      </c>
      <c r="AY143" s="155" t="s">
        <v>184</v>
      </c>
    </row>
    <row r="144" spans="2:65" s="1" customFormat="1" ht="44.25" customHeight="1">
      <c r="B144" s="34"/>
      <c r="C144" s="130" t="s">
        <v>248</v>
      </c>
      <c r="D144" s="130" t="s">
        <v>99</v>
      </c>
      <c r="E144" s="131" t="s">
        <v>249</v>
      </c>
      <c r="F144" s="132" t="s">
        <v>250</v>
      </c>
      <c r="G144" s="133" t="s">
        <v>106</v>
      </c>
      <c r="H144" s="134">
        <v>21.24</v>
      </c>
      <c r="I144" s="135"/>
      <c r="J144" s="136">
        <f>ROUND(I144*H144,2)</f>
        <v>0</v>
      </c>
      <c r="K144" s="132" t="s">
        <v>251</v>
      </c>
      <c r="L144" s="34"/>
      <c r="M144" s="137" t="s">
        <v>44</v>
      </c>
      <c r="N144" s="138" t="s">
        <v>53</v>
      </c>
      <c r="P144" s="139">
        <f>O144*H144</f>
        <v>0</v>
      </c>
      <c r="Q144" s="139">
        <v>0</v>
      </c>
      <c r="R144" s="139">
        <f>Q144*H144</f>
        <v>0</v>
      </c>
      <c r="S144" s="139">
        <v>0.20499999999999999</v>
      </c>
      <c r="T144" s="140">
        <f>S144*H144</f>
        <v>4.3541999999999996</v>
      </c>
      <c r="AR144" s="141" t="s">
        <v>189</v>
      </c>
      <c r="AT144" s="141" t="s">
        <v>99</v>
      </c>
      <c r="AU144" s="141" t="s">
        <v>92</v>
      </c>
      <c r="AY144" s="18" t="s">
        <v>184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8" t="s">
        <v>90</v>
      </c>
      <c r="BK144" s="142">
        <f>ROUND(I144*H144,2)</f>
        <v>0</v>
      </c>
      <c r="BL144" s="18" t="s">
        <v>189</v>
      </c>
      <c r="BM144" s="141" t="s">
        <v>252</v>
      </c>
    </row>
    <row r="145" spans="2:65" s="12" customFormat="1">
      <c r="B145" s="147"/>
      <c r="D145" s="148" t="s">
        <v>193</v>
      </c>
      <c r="E145" s="149" t="s">
        <v>44</v>
      </c>
      <c r="F145" s="150" t="s">
        <v>194</v>
      </c>
      <c r="H145" s="149" t="s">
        <v>44</v>
      </c>
      <c r="I145" s="151"/>
      <c r="L145" s="147"/>
      <c r="M145" s="152"/>
      <c r="T145" s="153"/>
      <c r="AT145" s="149" t="s">
        <v>193</v>
      </c>
      <c r="AU145" s="149" t="s">
        <v>92</v>
      </c>
      <c r="AV145" s="12" t="s">
        <v>90</v>
      </c>
      <c r="AW145" s="12" t="s">
        <v>42</v>
      </c>
      <c r="AX145" s="12" t="s">
        <v>82</v>
      </c>
      <c r="AY145" s="149" t="s">
        <v>184</v>
      </c>
    </row>
    <row r="146" spans="2:65" s="12" customFormat="1">
      <c r="B146" s="147"/>
      <c r="D146" s="148" t="s">
        <v>193</v>
      </c>
      <c r="E146" s="149" t="s">
        <v>44</v>
      </c>
      <c r="F146" s="150" t="s">
        <v>195</v>
      </c>
      <c r="H146" s="149" t="s">
        <v>44</v>
      </c>
      <c r="I146" s="151"/>
      <c r="L146" s="147"/>
      <c r="M146" s="152"/>
      <c r="T146" s="153"/>
      <c r="AT146" s="149" t="s">
        <v>193</v>
      </c>
      <c r="AU146" s="149" t="s">
        <v>92</v>
      </c>
      <c r="AV146" s="12" t="s">
        <v>90</v>
      </c>
      <c r="AW146" s="12" t="s">
        <v>42</v>
      </c>
      <c r="AX146" s="12" t="s">
        <v>82</v>
      </c>
      <c r="AY146" s="149" t="s">
        <v>184</v>
      </c>
    </row>
    <row r="147" spans="2:65" s="13" customFormat="1">
      <c r="B147" s="154"/>
      <c r="D147" s="148" t="s">
        <v>193</v>
      </c>
      <c r="E147" s="155" t="s">
        <v>44</v>
      </c>
      <c r="F147" s="156" t="s">
        <v>253</v>
      </c>
      <c r="H147" s="157">
        <v>21.24</v>
      </c>
      <c r="I147" s="158"/>
      <c r="L147" s="154"/>
      <c r="M147" s="159"/>
      <c r="T147" s="160"/>
      <c r="AT147" s="155" t="s">
        <v>193</v>
      </c>
      <c r="AU147" s="155" t="s">
        <v>92</v>
      </c>
      <c r="AV147" s="13" t="s">
        <v>92</v>
      </c>
      <c r="AW147" s="13" t="s">
        <v>42</v>
      </c>
      <c r="AX147" s="13" t="s">
        <v>90</v>
      </c>
      <c r="AY147" s="155" t="s">
        <v>184</v>
      </c>
    </row>
    <row r="148" spans="2:65" s="1" customFormat="1" ht="24.15" customHeight="1">
      <c r="B148" s="34"/>
      <c r="C148" s="130" t="s">
        <v>254</v>
      </c>
      <c r="D148" s="130" t="s">
        <v>99</v>
      </c>
      <c r="E148" s="131" t="s">
        <v>255</v>
      </c>
      <c r="F148" s="132" t="s">
        <v>256</v>
      </c>
      <c r="G148" s="133" t="s">
        <v>101</v>
      </c>
      <c r="H148" s="134">
        <v>14.476000000000001</v>
      </c>
      <c r="I148" s="135"/>
      <c r="J148" s="136">
        <f>ROUND(I148*H148,2)</f>
        <v>0</v>
      </c>
      <c r="K148" s="132" t="s">
        <v>188</v>
      </c>
      <c r="L148" s="34"/>
      <c r="M148" s="137" t="s">
        <v>44</v>
      </c>
      <c r="N148" s="138" t="s">
        <v>53</v>
      </c>
      <c r="P148" s="139">
        <f>O148*H148</f>
        <v>0</v>
      </c>
      <c r="Q148" s="139">
        <v>0</v>
      </c>
      <c r="R148" s="139">
        <f>Q148*H148</f>
        <v>0</v>
      </c>
      <c r="S148" s="139">
        <v>0</v>
      </c>
      <c r="T148" s="140">
        <f>S148*H148</f>
        <v>0</v>
      </c>
      <c r="AR148" s="141" t="s">
        <v>189</v>
      </c>
      <c r="AT148" s="141" t="s">
        <v>99</v>
      </c>
      <c r="AU148" s="141" t="s">
        <v>92</v>
      </c>
      <c r="AY148" s="18" t="s">
        <v>184</v>
      </c>
      <c r="BE148" s="142">
        <f>IF(N148="základní",J148,0)</f>
        <v>0</v>
      </c>
      <c r="BF148" s="142">
        <f>IF(N148="snížená",J148,0)</f>
        <v>0</v>
      </c>
      <c r="BG148" s="142">
        <f>IF(N148="zákl. přenesená",J148,0)</f>
        <v>0</v>
      </c>
      <c r="BH148" s="142">
        <f>IF(N148="sníž. přenesená",J148,0)</f>
        <v>0</v>
      </c>
      <c r="BI148" s="142">
        <f>IF(N148="nulová",J148,0)</f>
        <v>0</v>
      </c>
      <c r="BJ148" s="18" t="s">
        <v>90</v>
      </c>
      <c r="BK148" s="142">
        <f>ROUND(I148*H148,2)</f>
        <v>0</v>
      </c>
      <c r="BL148" s="18" t="s">
        <v>189</v>
      </c>
      <c r="BM148" s="141" t="s">
        <v>257</v>
      </c>
    </row>
    <row r="149" spans="2:65" s="1" customFormat="1">
      <c r="B149" s="34"/>
      <c r="D149" s="143" t="s">
        <v>191</v>
      </c>
      <c r="F149" s="144" t="s">
        <v>258</v>
      </c>
      <c r="I149" s="145"/>
      <c r="L149" s="34"/>
      <c r="M149" s="146"/>
      <c r="T149" s="55"/>
      <c r="AT149" s="18" t="s">
        <v>191</v>
      </c>
      <c r="AU149" s="18" t="s">
        <v>92</v>
      </c>
    </row>
    <row r="150" spans="2:65" s="12" customFormat="1">
      <c r="B150" s="147"/>
      <c r="D150" s="148" t="s">
        <v>193</v>
      </c>
      <c r="E150" s="149" t="s">
        <v>44</v>
      </c>
      <c r="F150" s="150" t="s">
        <v>194</v>
      </c>
      <c r="H150" s="149" t="s">
        <v>44</v>
      </c>
      <c r="I150" s="151"/>
      <c r="L150" s="147"/>
      <c r="M150" s="152"/>
      <c r="T150" s="153"/>
      <c r="AT150" s="149" t="s">
        <v>193</v>
      </c>
      <c r="AU150" s="149" t="s">
        <v>92</v>
      </c>
      <c r="AV150" s="12" t="s">
        <v>90</v>
      </c>
      <c r="AW150" s="12" t="s">
        <v>42</v>
      </c>
      <c r="AX150" s="12" t="s">
        <v>82</v>
      </c>
      <c r="AY150" s="149" t="s">
        <v>184</v>
      </c>
    </row>
    <row r="151" spans="2:65" s="12" customFormat="1">
      <c r="B151" s="147"/>
      <c r="D151" s="148" t="s">
        <v>193</v>
      </c>
      <c r="E151" s="149" t="s">
        <v>44</v>
      </c>
      <c r="F151" s="150" t="s">
        <v>195</v>
      </c>
      <c r="H151" s="149" t="s">
        <v>44</v>
      </c>
      <c r="I151" s="151"/>
      <c r="L151" s="147"/>
      <c r="M151" s="152"/>
      <c r="T151" s="153"/>
      <c r="AT151" s="149" t="s">
        <v>193</v>
      </c>
      <c r="AU151" s="149" t="s">
        <v>92</v>
      </c>
      <c r="AV151" s="12" t="s">
        <v>90</v>
      </c>
      <c r="AW151" s="12" t="s">
        <v>42</v>
      </c>
      <c r="AX151" s="12" t="s">
        <v>82</v>
      </c>
      <c r="AY151" s="149" t="s">
        <v>184</v>
      </c>
    </row>
    <row r="152" spans="2:65" s="12" customFormat="1">
      <c r="B152" s="147"/>
      <c r="D152" s="148" t="s">
        <v>193</v>
      </c>
      <c r="E152" s="149" t="s">
        <v>44</v>
      </c>
      <c r="F152" s="150" t="s">
        <v>259</v>
      </c>
      <c r="H152" s="149" t="s">
        <v>44</v>
      </c>
      <c r="I152" s="151"/>
      <c r="L152" s="147"/>
      <c r="M152" s="152"/>
      <c r="T152" s="153"/>
      <c r="AT152" s="149" t="s">
        <v>193</v>
      </c>
      <c r="AU152" s="149" t="s">
        <v>92</v>
      </c>
      <c r="AV152" s="12" t="s">
        <v>90</v>
      </c>
      <c r="AW152" s="12" t="s">
        <v>42</v>
      </c>
      <c r="AX152" s="12" t="s">
        <v>82</v>
      </c>
      <c r="AY152" s="149" t="s">
        <v>184</v>
      </c>
    </row>
    <row r="153" spans="2:65" s="13" customFormat="1">
      <c r="B153" s="154"/>
      <c r="D153" s="148" t="s">
        <v>193</v>
      </c>
      <c r="E153" s="155" t="s">
        <v>44</v>
      </c>
      <c r="F153" s="156" t="s">
        <v>260</v>
      </c>
      <c r="H153" s="157">
        <v>14.476000000000001</v>
      </c>
      <c r="I153" s="158"/>
      <c r="L153" s="154"/>
      <c r="M153" s="159"/>
      <c r="T153" s="160"/>
      <c r="AT153" s="155" t="s">
        <v>193</v>
      </c>
      <c r="AU153" s="155" t="s">
        <v>92</v>
      </c>
      <c r="AV153" s="13" t="s">
        <v>92</v>
      </c>
      <c r="AW153" s="13" t="s">
        <v>42</v>
      </c>
      <c r="AX153" s="13" t="s">
        <v>90</v>
      </c>
      <c r="AY153" s="155" t="s">
        <v>184</v>
      </c>
    </row>
    <row r="154" spans="2:65" s="1" customFormat="1" ht="24.15" customHeight="1">
      <c r="B154" s="34"/>
      <c r="C154" s="130" t="s">
        <v>8</v>
      </c>
      <c r="D154" s="130" t="s">
        <v>99</v>
      </c>
      <c r="E154" s="131" t="s">
        <v>261</v>
      </c>
      <c r="F154" s="132" t="s">
        <v>262</v>
      </c>
      <c r="G154" s="133" t="s">
        <v>101</v>
      </c>
      <c r="H154" s="134">
        <v>130.28</v>
      </c>
      <c r="I154" s="135"/>
      <c r="J154" s="136">
        <f>ROUND(I154*H154,2)</f>
        <v>0</v>
      </c>
      <c r="K154" s="132" t="s">
        <v>188</v>
      </c>
      <c r="L154" s="34"/>
      <c r="M154" s="137" t="s">
        <v>44</v>
      </c>
      <c r="N154" s="138" t="s">
        <v>53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189</v>
      </c>
      <c r="AT154" s="141" t="s">
        <v>99</v>
      </c>
      <c r="AU154" s="141" t="s">
        <v>92</v>
      </c>
      <c r="AY154" s="18" t="s">
        <v>184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8" t="s">
        <v>90</v>
      </c>
      <c r="BK154" s="142">
        <f>ROUND(I154*H154,2)</f>
        <v>0</v>
      </c>
      <c r="BL154" s="18" t="s">
        <v>189</v>
      </c>
      <c r="BM154" s="141" t="s">
        <v>263</v>
      </c>
    </row>
    <row r="155" spans="2:65" s="1" customFormat="1">
      <c r="B155" s="34"/>
      <c r="D155" s="143" t="s">
        <v>191</v>
      </c>
      <c r="F155" s="144" t="s">
        <v>264</v>
      </c>
      <c r="I155" s="145"/>
      <c r="L155" s="34"/>
      <c r="M155" s="146"/>
      <c r="T155" s="55"/>
      <c r="AT155" s="18" t="s">
        <v>191</v>
      </c>
      <c r="AU155" s="18" t="s">
        <v>92</v>
      </c>
    </row>
    <row r="156" spans="2:65" s="12" customFormat="1">
      <c r="B156" s="147"/>
      <c r="D156" s="148" t="s">
        <v>193</v>
      </c>
      <c r="E156" s="149" t="s">
        <v>44</v>
      </c>
      <c r="F156" s="150" t="s">
        <v>194</v>
      </c>
      <c r="H156" s="149" t="s">
        <v>44</v>
      </c>
      <c r="I156" s="151"/>
      <c r="L156" s="147"/>
      <c r="M156" s="152"/>
      <c r="T156" s="153"/>
      <c r="AT156" s="149" t="s">
        <v>193</v>
      </c>
      <c r="AU156" s="149" t="s">
        <v>92</v>
      </c>
      <c r="AV156" s="12" t="s">
        <v>90</v>
      </c>
      <c r="AW156" s="12" t="s">
        <v>42</v>
      </c>
      <c r="AX156" s="12" t="s">
        <v>82</v>
      </c>
      <c r="AY156" s="149" t="s">
        <v>184</v>
      </c>
    </row>
    <row r="157" spans="2:65" s="12" customFormat="1">
      <c r="B157" s="147"/>
      <c r="D157" s="148" t="s">
        <v>193</v>
      </c>
      <c r="E157" s="149" t="s">
        <v>44</v>
      </c>
      <c r="F157" s="150" t="s">
        <v>195</v>
      </c>
      <c r="H157" s="149" t="s">
        <v>44</v>
      </c>
      <c r="I157" s="151"/>
      <c r="L157" s="147"/>
      <c r="M157" s="152"/>
      <c r="T157" s="153"/>
      <c r="AT157" s="149" t="s">
        <v>193</v>
      </c>
      <c r="AU157" s="149" t="s">
        <v>92</v>
      </c>
      <c r="AV157" s="12" t="s">
        <v>90</v>
      </c>
      <c r="AW157" s="12" t="s">
        <v>42</v>
      </c>
      <c r="AX157" s="12" t="s">
        <v>82</v>
      </c>
      <c r="AY157" s="149" t="s">
        <v>184</v>
      </c>
    </row>
    <row r="158" spans="2:65" s="12" customFormat="1">
      <c r="B158" s="147"/>
      <c r="D158" s="148" t="s">
        <v>193</v>
      </c>
      <c r="E158" s="149" t="s">
        <v>44</v>
      </c>
      <c r="F158" s="150" t="s">
        <v>265</v>
      </c>
      <c r="H158" s="149" t="s">
        <v>44</v>
      </c>
      <c r="I158" s="151"/>
      <c r="L158" s="147"/>
      <c r="M158" s="152"/>
      <c r="T158" s="153"/>
      <c r="AT158" s="149" t="s">
        <v>193</v>
      </c>
      <c r="AU158" s="149" t="s">
        <v>92</v>
      </c>
      <c r="AV158" s="12" t="s">
        <v>90</v>
      </c>
      <c r="AW158" s="12" t="s">
        <v>42</v>
      </c>
      <c r="AX158" s="12" t="s">
        <v>82</v>
      </c>
      <c r="AY158" s="149" t="s">
        <v>184</v>
      </c>
    </row>
    <row r="159" spans="2:65" s="13" customFormat="1">
      <c r="B159" s="154"/>
      <c r="D159" s="148" t="s">
        <v>193</v>
      </c>
      <c r="E159" s="155" t="s">
        <v>44</v>
      </c>
      <c r="F159" s="156" t="s">
        <v>266</v>
      </c>
      <c r="H159" s="157">
        <v>130.28</v>
      </c>
      <c r="I159" s="158"/>
      <c r="L159" s="154"/>
      <c r="M159" s="159"/>
      <c r="T159" s="160"/>
      <c r="AT159" s="155" t="s">
        <v>193</v>
      </c>
      <c r="AU159" s="155" t="s">
        <v>92</v>
      </c>
      <c r="AV159" s="13" t="s">
        <v>92</v>
      </c>
      <c r="AW159" s="13" t="s">
        <v>42</v>
      </c>
      <c r="AX159" s="13" t="s">
        <v>90</v>
      </c>
      <c r="AY159" s="155" t="s">
        <v>184</v>
      </c>
    </row>
    <row r="160" spans="2:65" s="1" customFormat="1" ht="37.799999999999997" customHeight="1">
      <c r="B160" s="34"/>
      <c r="C160" s="130" t="s">
        <v>267</v>
      </c>
      <c r="D160" s="130" t="s">
        <v>99</v>
      </c>
      <c r="E160" s="131" t="s">
        <v>268</v>
      </c>
      <c r="F160" s="132" t="s">
        <v>269</v>
      </c>
      <c r="G160" s="133" t="s">
        <v>270</v>
      </c>
      <c r="H160" s="134">
        <v>214.149</v>
      </c>
      <c r="I160" s="135"/>
      <c r="J160" s="136">
        <f>ROUND(I160*H160,2)</f>
        <v>0</v>
      </c>
      <c r="K160" s="132" t="s">
        <v>188</v>
      </c>
      <c r="L160" s="34"/>
      <c r="M160" s="137" t="s">
        <v>44</v>
      </c>
      <c r="N160" s="138" t="s">
        <v>53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189</v>
      </c>
      <c r="AT160" s="141" t="s">
        <v>99</v>
      </c>
      <c r="AU160" s="141" t="s">
        <v>92</v>
      </c>
      <c r="AY160" s="18" t="s">
        <v>184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8" t="s">
        <v>90</v>
      </c>
      <c r="BK160" s="142">
        <f>ROUND(I160*H160,2)</f>
        <v>0</v>
      </c>
      <c r="BL160" s="18" t="s">
        <v>189</v>
      </c>
      <c r="BM160" s="141" t="s">
        <v>271</v>
      </c>
    </row>
    <row r="161" spans="2:65" s="1" customFormat="1">
      <c r="B161" s="34"/>
      <c r="D161" s="143" t="s">
        <v>191</v>
      </c>
      <c r="F161" s="144" t="s">
        <v>272</v>
      </c>
      <c r="I161" s="145"/>
      <c r="L161" s="34"/>
      <c r="M161" s="146"/>
      <c r="T161" s="55"/>
      <c r="AT161" s="18" t="s">
        <v>191</v>
      </c>
      <c r="AU161" s="18" t="s">
        <v>92</v>
      </c>
    </row>
    <row r="162" spans="2:65" s="12" customFormat="1">
      <c r="B162" s="147"/>
      <c r="D162" s="148" t="s">
        <v>193</v>
      </c>
      <c r="E162" s="149" t="s">
        <v>44</v>
      </c>
      <c r="F162" s="150" t="s">
        <v>194</v>
      </c>
      <c r="H162" s="149" t="s">
        <v>44</v>
      </c>
      <c r="I162" s="151"/>
      <c r="L162" s="147"/>
      <c r="M162" s="152"/>
      <c r="T162" s="153"/>
      <c r="AT162" s="149" t="s">
        <v>193</v>
      </c>
      <c r="AU162" s="149" t="s">
        <v>92</v>
      </c>
      <c r="AV162" s="12" t="s">
        <v>90</v>
      </c>
      <c r="AW162" s="12" t="s">
        <v>42</v>
      </c>
      <c r="AX162" s="12" t="s">
        <v>82</v>
      </c>
      <c r="AY162" s="149" t="s">
        <v>184</v>
      </c>
    </row>
    <row r="163" spans="2:65" s="12" customFormat="1">
      <c r="B163" s="147"/>
      <c r="D163" s="148" t="s">
        <v>193</v>
      </c>
      <c r="E163" s="149" t="s">
        <v>44</v>
      </c>
      <c r="F163" s="150" t="s">
        <v>195</v>
      </c>
      <c r="H163" s="149" t="s">
        <v>44</v>
      </c>
      <c r="I163" s="151"/>
      <c r="L163" s="147"/>
      <c r="M163" s="152"/>
      <c r="T163" s="153"/>
      <c r="AT163" s="149" t="s">
        <v>193</v>
      </c>
      <c r="AU163" s="149" t="s">
        <v>92</v>
      </c>
      <c r="AV163" s="12" t="s">
        <v>90</v>
      </c>
      <c r="AW163" s="12" t="s">
        <v>42</v>
      </c>
      <c r="AX163" s="12" t="s">
        <v>82</v>
      </c>
      <c r="AY163" s="149" t="s">
        <v>184</v>
      </c>
    </row>
    <row r="164" spans="2:65" s="12" customFormat="1">
      <c r="B164" s="147"/>
      <c r="D164" s="148" t="s">
        <v>193</v>
      </c>
      <c r="E164" s="149" t="s">
        <v>44</v>
      </c>
      <c r="F164" s="150" t="s">
        <v>273</v>
      </c>
      <c r="H164" s="149" t="s">
        <v>44</v>
      </c>
      <c r="I164" s="151"/>
      <c r="L164" s="147"/>
      <c r="M164" s="152"/>
      <c r="T164" s="153"/>
      <c r="AT164" s="149" t="s">
        <v>193</v>
      </c>
      <c r="AU164" s="149" t="s">
        <v>92</v>
      </c>
      <c r="AV164" s="12" t="s">
        <v>90</v>
      </c>
      <c r="AW164" s="12" t="s">
        <v>42</v>
      </c>
      <c r="AX164" s="12" t="s">
        <v>82</v>
      </c>
      <c r="AY164" s="149" t="s">
        <v>184</v>
      </c>
    </row>
    <row r="165" spans="2:65" s="12" customFormat="1" ht="20.399999999999999">
      <c r="B165" s="147"/>
      <c r="D165" s="148" t="s">
        <v>193</v>
      </c>
      <c r="E165" s="149" t="s">
        <v>44</v>
      </c>
      <c r="F165" s="150" t="s">
        <v>274</v>
      </c>
      <c r="H165" s="149" t="s">
        <v>44</v>
      </c>
      <c r="I165" s="151"/>
      <c r="L165" s="147"/>
      <c r="M165" s="152"/>
      <c r="T165" s="153"/>
      <c r="AT165" s="149" t="s">
        <v>193</v>
      </c>
      <c r="AU165" s="149" t="s">
        <v>92</v>
      </c>
      <c r="AV165" s="12" t="s">
        <v>90</v>
      </c>
      <c r="AW165" s="12" t="s">
        <v>42</v>
      </c>
      <c r="AX165" s="12" t="s">
        <v>82</v>
      </c>
      <c r="AY165" s="149" t="s">
        <v>184</v>
      </c>
    </row>
    <row r="166" spans="2:65" s="12" customFormat="1">
      <c r="B166" s="147"/>
      <c r="D166" s="148" t="s">
        <v>193</v>
      </c>
      <c r="E166" s="149" t="s">
        <v>44</v>
      </c>
      <c r="F166" s="150" t="s">
        <v>275</v>
      </c>
      <c r="H166" s="149" t="s">
        <v>44</v>
      </c>
      <c r="I166" s="151"/>
      <c r="L166" s="147"/>
      <c r="M166" s="152"/>
      <c r="T166" s="153"/>
      <c r="AT166" s="149" t="s">
        <v>193</v>
      </c>
      <c r="AU166" s="149" t="s">
        <v>92</v>
      </c>
      <c r="AV166" s="12" t="s">
        <v>90</v>
      </c>
      <c r="AW166" s="12" t="s">
        <v>42</v>
      </c>
      <c r="AX166" s="12" t="s">
        <v>82</v>
      </c>
      <c r="AY166" s="149" t="s">
        <v>184</v>
      </c>
    </row>
    <row r="167" spans="2:65" s="13" customFormat="1">
      <c r="B167" s="154"/>
      <c r="D167" s="148" t="s">
        <v>193</v>
      </c>
      <c r="E167" s="155" t="s">
        <v>44</v>
      </c>
      <c r="F167" s="156" t="s">
        <v>276</v>
      </c>
      <c r="H167" s="157">
        <v>142.76599999999999</v>
      </c>
      <c r="I167" s="158"/>
      <c r="L167" s="154"/>
      <c r="M167" s="159"/>
      <c r="T167" s="160"/>
      <c r="AT167" s="155" t="s">
        <v>193</v>
      </c>
      <c r="AU167" s="155" t="s">
        <v>92</v>
      </c>
      <c r="AV167" s="13" t="s">
        <v>92</v>
      </c>
      <c r="AW167" s="13" t="s">
        <v>42</v>
      </c>
      <c r="AX167" s="13" t="s">
        <v>82</v>
      </c>
      <c r="AY167" s="155" t="s">
        <v>184</v>
      </c>
    </row>
    <row r="168" spans="2:65" s="15" customFormat="1">
      <c r="B168" s="168"/>
      <c r="D168" s="148" t="s">
        <v>193</v>
      </c>
      <c r="E168" s="169" t="s">
        <v>44</v>
      </c>
      <c r="F168" s="170" t="s">
        <v>277</v>
      </c>
      <c r="H168" s="171">
        <v>142.76599999999999</v>
      </c>
      <c r="I168" s="172"/>
      <c r="L168" s="168"/>
      <c r="M168" s="173"/>
      <c r="T168" s="174"/>
      <c r="AT168" s="169" t="s">
        <v>193</v>
      </c>
      <c r="AU168" s="169" t="s">
        <v>92</v>
      </c>
      <c r="AV168" s="15" t="s">
        <v>103</v>
      </c>
      <c r="AW168" s="15" t="s">
        <v>42</v>
      </c>
      <c r="AX168" s="15" t="s">
        <v>82</v>
      </c>
      <c r="AY168" s="169" t="s">
        <v>184</v>
      </c>
    </row>
    <row r="169" spans="2:65" s="12" customFormat="1" ht="20.399999999999999">
      <c r="B169" s="147"/>
      <c r="D169" s="148" t="s">
        <v>193</v>
      </c>
      <c r="E169" s="149" t="s">
        <v>44</v>
      </c>
      <c r="F169" s="150" t="s">
        <v>278</v>
      </c>
      <c r="H169" s="149" t="s">
        <v>44</v>
      </c>
      <c r="I169" s="151"/>
      <c r="L169" s="147"/>
      <c r="M169" s="152"/>
      <c r="T169" s="153"/>
      <c r="AT169" s="149" t="s">
        <v>193</v>
      </c>
      <c r="AU169" s="149" t="s">
        <v>92</v>
      </c>
      <c r="AV169" s="12" t="s">
        <v>90</v>
      </c>
      <c r="AW169" s="12" t="s">
        <v>42</v>
      </c>
      <c r="AX169" s="12" t="s">
        <v>82</v>
      </c>
      <c r="AY169" s="149" t="s">
        <v>184</v>
      </c>
    </row>
    <row r="170" spans="2:65" s="12" customFormat="1">
      <c r="B170" s="147"/>
      <c r="D170" s="148" t="s">
        <v>193</v>
      </c>
      <c r="E170" s="149" t="s">
        <v>44</v>
      </c>
      <c r="F170" s="150" t="s">
        <v>275</v>
      </c>
      <c r="H170" s="149" t="s">
        <v>44</v>
      </c>
      <c r="I170" s="151"/>
      <c r="L170" s="147"/>
      <c r="M170" s="152"/>
      <c r="T170" s="153"/>
      <c r="AT170" s="149" t="s">
        <v>193</v>
      </c>
      <c r="AU170" s="149" t="s">
        <v>92</v>
      </c>
      <c r="AV170" s="12" t="s">
        <v>90</v>
      </c>
      <c r="AW170" s="12" t="s">
        <v>42</v>
      </c>
      <c r="AX170" s="12" t="s">
        <v>82</v>
      </c>
      <c r="AY170" s="149" t="s">
        <v>184</v>
      </c>
    </row>
    <row r="171" spans="2:65" s="13" customFormat="1">
      <c r="B171" s="154"/>
      <c r="D171" s="148" t="s">
        <v>193</v>
      </c>
      <c r="E171" s="155" t="s">
        <v>44</v>
      </c>
      <c r="F171" s="156" t="s">
        <v>279</v>
      </c>
      <c r="H171" s="157">
        <v>71.382999999999996</v>
      </c>
      <c r="I171" s="158"/>
      <c r="L171" s="154"/>
      <c r="M171" s="159"/>
      <c r="T171" s="160"/>
      <c r="AT171" s="155" t="s">
        <v>193</v>
      </c>
      <c r="AU171" s="155" t="s">
        <v>92</v>
      </c>
      <c r="AV171" s="13" t="s">
        <v>92</v>
      </c>
      <c r="AW171" s="13" t="s">
        <v>42</v>
      </c>
      <c r="AX171" s="13" t="s">
        <v>82</v>
      </c>
      <c r="AY171" s="155" t="s">
        <v>184</v>
      </c>
    </row>
    <row r="172" spans="2:65" s="15" customFormat="1">
      <c r="B172" s="168"/>
      <c r="D172" s="148" t="s">
        <v>193</v>
      </c>
      <c r="E172" s="169" t="s">
        <v>44</v>
      </c>
      <c r="F172" s="170" t="s">
        <v>280</v>
      </c>
      <c r="H172" s="171">
        <v>71.382999999999996</v>
      </c>
      <c r="I172" s="172"/>
      <c r="L172" s="168"/>
      <c r="M172" s="173"/>
      <c r="T172" s="174"/>
      <c r="AT172" s="169" t="s">
        <v>193</v>
      </c>
      <c r="AU172" s="169" t="s">
        <v>92</v>
      </c>
      <c r="AV172" s="15" t="s">
        <v>103</v>
      </c>
      <c r="AW172" s="15" t="s">
        <v>42</v>
      </c>
      <c r="AX172" s="15" t="s">
        <v>82</v>
      </c>
      <c r="AY172" s="169" t="s">
        <v>184</v>
      </c>
    </row>
    <row r="173" spans="2:65" s="14" customFormat="1">
      <c r="B173" s="161"/>
      <c r="D173" s="148" t="s">
        <v>193</v>
      </c>
      <c r="E173" s="162" t="s">
        <v>44</v>
      </c>
      <c r="F173" s="163" t="s">
        <v>210</v>
      </c>
      <c r="H173" s="164">
        <v>214.149</v>
      </c>
      <c r="I173" s="165"/>
      <c r="L173" s="161"/>
      <c r="M173" s="166"/>
      <c r="T173" s="167"/>
      <c r="AT173" s="162" t="s">
        <v>193</v>
      </c>
      <c r="AU173" s="162" t="s">
        <v>92</v>
      </c>
      <c r="AV173" s="14" t="s">
        <v>189</v>
      </c>
      <c r="AW173" s="14" t="s">
        <v>42</v>
      </c>
      <c r="AX173" s="14" t="s">
        <v>90</v>
      </c>
      <c r="AY173" s="162" t="s">
        <v>184</v>
      </c>
    </row>
    <row r="174" spans="2:65" s="1" customFormat="1" ht="44.25" customHeight="1">
      <c r="B174" s="34"/>
      <c r="C174" s="130" t="s">
        <v>281</v>
      </c>
      <c r="D174" s="130" t="s">
        <v>99</v>
      </c>
      <c r="E174" s="131" t="s">
        <v>282</v>
      </c>
      <c r="F174" s="132" t="s">
        <v>283</v>
      </c>
      <c r="G174" s="133" t="s">
        <v>270</v>
      </c>
      <c r="H174" s="134">
        <v>18.149999999999999</v>
      </c>
      <c r="I174" s="135"/>
      <c r="J174" s="136">
        <f>ROUND(I174*H174,2)</f>
        <v>0</v>
      </c>
      <c r="K174" s="132" t="s">
        <v>188</v>
      </c>
      <c r="L174" s="34"/>
      <c r="M174" s="137" t="s">
        <v>44</v>
      </c>
      <c r="N174" s="138" t="s">
        <v>53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189</v>
      </c>
      <c r="AT174" s="141" t="s">
        <v>99</v>
      </c>
      <c r="AU174" s="141" t="s">
        <v>92</v>
      </c>
      <c r="AY174" s="18" t="s">
        <v>184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8" t="s">
        <v>90</v>
      </c>
      <c r="BK174" s="142">
        <f>ROUND(I174*H174,2)</f>
        <v>0</v>
      </c>
      <c r="BL174" s="18" t="s">
        <v>189</v>
      </c>
      <c r="BM174" s="141" t="s">
        <v>284</v>
      </c>
    </row>
    <row r="175" spans="2:65" s="1" customFormat="1">
      <c r="B175" s="34"/>
      <c r="D175" s="143" t="s">
        <v>191</v>
      </c>
      <c r="F175" s="144" t="s">
        <v>285</v>
      </c>
      <c r="I175" s="145"/>
      <c r="L175" s="34"/>
      <c r="M175" s="146"/>
      <c r="T175" s="55"/>
      <c r="AT175" s="18" t="s">
        <v>191</v>
      </c>
      <c r="AU175" s="18" t="s">
        <v>92</v>
      </c>
    </row>
    <row r="176" spans="2:65" s="12" customFormat="1">
      <c r="B176" s="147"/>
      <c r="D176" s="148" t="s">
        <v>193</v>
      </c>
      <c r="E176" s="149" t="s">
        <v>44</v>
      </c>
      <c r="F176" s="150" t="s">
        <v>194</v>
      </c>
      <c r="H176" s="149" t="s">
        <v>44</v>
      </c>
      <c r="I176" s="151"/>
      <c r="L176" s="147"/>
      <c r="M176" s="152"/>
      <c r="T176" s="153"/>
      <c r="AT176" s="149" t="s">
        <v>193</v>
      </c>
      <c r="AU176" s="149" t="s">
        <v>92</v>
      </c>
      <c r="AV176" s="12" t="s">
        <v>90</v>
      </c>
      <c r="AW176" s="12" t="s">
        <v>42</v>
      </c>
      <c r="AX176" s="12" t="s">
        <v>82</v>
      </c>
      <c r="AY176" s="149" t="s">
        <v>184</v>
      </c>
    </row>
    <row r="177" spans="2:65" s="12" customFormat="1">
      <c r="B177" s="147"/>
      <c r="D177" s="148" t="s">
        <v>193</v>
      </c>
      <c r="E177" s="149" t="s">
        <v>44</v>
      </c>
      <c r="F177" s="150" t="s">
        <v>195</v>
      </c>
      <c r="H177" s="149" t="s">
        <v>44</v>
      </c>
      <c r="I177" s="151"/>
      <c r="L177" s="147"/>
      <c r="M177" s="152"/>
      <c r="T177" s="153"/>
      <c r="AT177" s="149" t="s">
        <v>193</v>
      </c>
      <c r="AU177" s="149" t="s">
        <v>92</v>
      </c>
      <c r="AV177" s="12" t="s">
        <v>90</v>
      </c>
      <c r="AW177" s="12" t="s">
        <v>42</v>
      </c>
      <c r="AX177" s="12" t="s">
        <v>82</v>
      </c>
      <c r="AY177" s="149" t="s">
        <v>184</v>
      </c>
    </row>
    <row r="178" spans="2:65" s="12" customFormat="1" ht="20.399999999999999">
      <c r="B178" s="147"/>
      <c r="D178" s="148" t="s">
        <v>193</v>
      </c>
      <c r="E178" s="149" t="s">
        <v>44</v>
      </c>
      <c r="F178" s="150" t="s">
        <v>286</v>
      </c>
      <c r="H178" s="149" t="s">
        <v>44</v>
      </c>
      <c r="I178" s="151"/>
      <c r="L178" s="147"/>
      <c r="M178" s="152"/>
      <c r="T178" s="153"/>
      <c r="AT178" s="149" t="s">
        <v>193</v>
      </c>
      <c r="AU178" s="149" t="s">
        <v>92</v>
      </c>
      <c r="AV178" s="12" t="s">
        <v>90</v>
      </c>
      <c r="AW178" s="12" t="s">
        <v>42</v>
      </c>
      <c r="AX178" s="12" t="s">
        <v>82</v>
      </c>
      <c r="AY178" s="149" t="s">
        <v>184</v>
      </c>
    </row>
    <row r="179" spans="2:65" s="12" customFormat="1" ht="20.399999999999999">
      <c r="B179" s="147"/>
      <c r="D179" s="148" t="s">
        <v>193</v>
      </c>
      <c r="E179" s="149" t="s">
        <v>44</v>
      </c>
      <c r="F179" s="150" t="s">
        <v>287</v>
      </c>
      <c r="H179" s="149" t="s">
        <v>44</v>
      </c>
      <c r="I179" s="151"/>
      <c r="L179" s="147"/>
      <c r="M179" s="152"/>
      <c r="T179" s="153"/>
      <c r="AT179" s="149" t="s">
        <v>193</v>
      </c>
      <c r="AU179" s="149" t="s">
        <v>92</v>
      </c>
      <c r="AV179" s="12" t="s">
        <v>90</v>
      </c>
      <c r="AW179" s="12" t="s">
        <v>42</v>
      </c>
      <c r="AX179" s="12" t="s">
        <v>82</v>
      </c>
      <c r="AY179" s="149" t="s">
        <v>184</v>
      </c>
    </row>
    <row r="180" spans="2:65" s="13" customFormat="1">
      <c r="B180" s="154"/>
      <c r="D180" s="148" t="s">
        <v>193</v>
      </c>
      <c r="E180" s="155" t="s">
        <v>44</v>
      </c>
      <c r="F180" s="156" t="s">
        <v>288</v>
      </c>
      <c r="H180" s="157">
        <v>18.149999999999999</v>
      </c>
      <c r="I180" s="158"/>
      <c r="L180" s="154"/>
      <c r="M180" s="159"/>
      <c r="T180" s="160"/>
      <c r="AT180" s="155" t="s">
        <v>193</v>
      </c>
      <c r="AU180" s="155" t="s">
        <v>92</v>
      </c>
      <c r="AV180" s="13" t="s">
        <v>92</v>
      </c>
      <c r="AW180" s="13" t="s">
        <v>42</v>
      </c>
      <c r="AX180" s="13" t="s">
        <v>90</v>
      </c>
      <c r="AY180" s="155" t="s">
        <v>184</v>
      </c>
    </row>
    <row r="181" spans="2:65" s="1" customFormat="1" ht="37.799999999999997" customHeight="1">
      <c r="B181" s="34"/>
      <c r="C181" s="130" t="s">
        <v>289</v>
      </c>
      <c r="D181" s="130" t="s">
        <v>99</v>
      </c>
      <c r="E181" s="131" t="s">
        <v>290</v>
      </c>
      <c r="F181" s="132" t="s">
        <v>291</v>
      </c>
      <c r="G181" s="133" t="s">
        <v>270</v>
      </c>
      <c r="H181" s="134">
        <v>1.5</v>
      </c>
      <c r="I181" s="135"/>
      <c r="J181" s="136">
        <f>ROUND(I181*H181,2)</f>
        <v>0</v>
      </c>
      <c r="K181" s="132" t="s">
        <v>188</v>
      </c>
      <c r="L181" s="34"/>
      <c r="M181" s="137" t="s">
        <v>44</v>
      </c>
      <c r="N181" s="138" t="s">
        <v>53</v>
      </c>
      <c r="P181" s="139">
        <f>O181*H181</f>
        <v>0</v>
      </c>
      <c r="Q181" s="139">
        <v>0</v>
      </c>
      <c r="R181" s="139">
        <f>Q181*H181</f>
        <v>0</v>
      </c>
      <c r="S181" s="139">
        <v>0</v>
      </c>
      <c r="T181" s="140">
        <f>S181*H181</f>
        <v>0</v>
      </c>
      <c r="AR181" s="141" t="s">
        <v>189</v>
      </c>
      <c r="AT181" s="141" t="s">
        <v>99</v>
      </c>
      <c r="AU181" s="141" t="s">
        <v>92</v>
      </c>
      <c r="AY181" s="18" t="s">
        <v>184</v>
      </c>
      <c r="BE181" s="142">
        <f>IF(N181="základní",J181,0)</f>
        <v>0</v>
      </c>
      <c r="BF181" s="142">
        <f>IF(N181="snížená",J181,0)</f>
        <v>0</v>
      </c>
      <c r="BG181" s="142">
        <f>IF(N181="zákl. přenesená",J181,0)</f>
        <v>0</v>
      </c>
      <c r="BH181" s="142">
        <f>IF(N181="sníž. přenesená",J181,0)</f>
        <v>0</v>
      </c>
      <c r="BI181" s="142">
        <f>IF(N181="nulová",J181,0)</f>
        <v>0</v>
      </c>
      <c r="BJ181" s="18" t="s">
        <v>90</v>
      </c>
      <c r="BK181" s="142">
        <f>ROUND(I181*H181,2)</f>
        <v>0</v>
      </c>
      <c r="BL181" s="18" t="s">
        <v>189</v>
      </c>
      <c r="BM181" s="141" t="s">
        <v>292</v>
      </c>
    </row>
    <row r="182" spans="2:65" s="1" customFormat="1">
      <c r="B182" s="34"/>
      <c r="D182" s="143" t="s">
        <v>191</v>
      </c>
      <c r="F182" s="144" t="s">
        <v>293</v>
      </c>
      <c r="I182" s="145"/>
      <c r="L182" s="34"/>
      <c r="M182" s="146"/>
      <c r="T182" s="55"/>
      <c r="AT182" s="18" t="s">
        <v>191</v>
      </c>
      <c r="AU182" s="18" t="s">
        <v>92</v>
      </c>
    </row>
    <row r="183" spans="2:65" s="1" customFormat="1" ht="37.799999999999997" customHeight="1">
      <c r="B183" s="34"/>
      <c r="C183" s="130" t="s">
        <v>294</v>
      </c>
      <c r="D183" s="130" t="s">
        <v>99</v>
      </c>
      <c r="E183" s="131" t="s">
        <v>295</v>
      </c>
      <c r="F183" s="132" t="s">
        <v>296</v>
      </c>
      <c r="G183" s="133" t="s">
        <v>101</v>
      </c>
      <c r="H183" s="134">
        <v>42.35</v>
      </c>
      <c r="I183" s="135"/>
      <c r="J183" s="136">
        <f>ROUND(I183*H183,2)</f>
        <v>0</v>
      </c>
      <c r="K183" s="132" t="s">
        <v>188</v>
      </c>
      <c r="L183" s="34"/>
      <c r="M183" s="137" t="s">
        <v>44</v>
      </c>
      <c r="N183" s="138" t="s">
        <v>53</v>
      </c>
      <c r="P183" s="139">
        <f>O183*H183</f>
        <v>0</v>
      </c>
      <c r="Q183" s="139">
        <v>8.4000000000000003E-4</v>
      </c>
      <c r="R183" s="139">
        <f>Q183*H183</f>
        <v>3.5574000000000001E-2</v>
      </c>
      <c r="S183" s="139">
        <v>0</v>
      </c>
      <c r="T183" s="140">
        <f>S183*H183</f>
        <v>0</v>
      </c>
      <c r="AR183" s="141" t="s">
        <v>189</v>
      </c>
      <c r="AT183" s="141" t="s">
        <v>99</v>
      </c>
      <c r="AU183" s="141" t="s">
        <v>92</v>
      </c>
      <c r="AY183" s="18" t="s">
        <v>184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8" t="s">
        <v>90</v>
      </c>
      <c r="BK183" s="142">
        <f>ROUND(I183*H183,2)</f>
        <v>0</v>
      </c>
      <c r="BL183" s="18" t="s">
        <v>189</v>
      </c>
      <c r="BM183" s="141" t="s">
        <v>297</v>
      </c>
    </row>
    <row r="184" spans="2:65" s="1" customFormat="1">
      <c r="B184" s="34"/>
      <c r="D184" s="143" t="s">
        <v>191</v>
      </c>
      <c r="F184" s="144" t="s">
        <v>298</v>
      </c>
      <c r="I184" s="145"/>
      <c r="L184" s="34"/>
      <c r="M184" s="146"/>
      <c r="T184" s="55"/>
      <c r="AT184" s="18" t="s">
        <v>191</v>
      </c>
      <c r="AU184" s="18" t="s">
        <v>92</v>
      </c>
    </row>
    <row r="185" spans="2:65" s="12" customFormat="1">
      <c r="B185" s="147"/>
      <c r="D185" s="148" t="s">
        <v>193</v>
      </c>
      <c r="E185" s="149" t="s">
        <v>44</v>
      </c>
      <c r="F185" s="150" t="s">
        <v>194</v>
      </c>
      <c r="H185" s="149" t="s">
        <v>44</v>
      </c>
      <c r="I185" s="151"/>
      <c r="L185" s="147"/>
      <c r="M185" s="152"/>
      <c r="T185" s="153"/>
      <c r="AT185" s="149" t="s">
        <v>193</v>
      </c>
      <c r="AU185" s="149" t="s">
        <v>92</v>
      </c>
      <c r="AV185" s="12" t="s">
        <v>90</v>
      </c>
      <c r="AW185" s="12" t="s">
        <v>42</v>
      </c>
      <c r="AX185" s="12" t="s">
        <v>82</v>
      </c>
      <c r="AY185" s="149" t="s">
        <v>184</v>
      </c>
    </row>
    <row r="186" spans="2:65" s="12" customFormat="1">
      <c r="B186" s="147"/>
      <c r="D186" s="148" t="s">
        <v>193</v>
      </c>
      <c r="E186" s="149" t="s">
        <v>44</v>
      </c>
      <c r="F186" s="150" t="s">
        <v>195</v>
      </c>
      <c r="H186" s="149" t="s">
        <v>44</v>
      </c>
      <c r="I186" s="151"/>
      <c r="L186" s="147"/>
      <c r="M186" s="152"/>
      <c r="T186" s="153"/>
      <c r="AT186" s="149" t="s">
        <v>193</v>
      </c>
      <c r="AU186" s="149" t="s">
        <v>92</v>
      </c>
      <c r="AV186" s="12" t="s">
        <v>90</v>
      </c>
      <c r="AW186" s="12" t="s">
        <v>42</v>
      </c>
      <c r="AX186" s="12" t="s">
        <v>82</v>
      </c>
      <c r="AY186" s="149" t="s">
        <v>184</v>
      </c>
    </row>
    <row r="187" spans="2:65" s="12" customFormat="1" ht="20.399999999999999">
      <c r="B187" s="147"/>
      <c r="D187" s="148" t="s">
        <v>193</v>
      </c>
      <c r="E187" s="149" t="s">
        <v>44</v>
      </c>
      <c r="F187" s="150" t="s">
        <v>286</v>
      </c>
      <c r="H187" s="149" t="s">
        <v>44</v>
      </c>
      <c r="I187" s="151"/>
      <c r="L187" s="147"/>
      <c r="M187" s="152"/>
      <c r="T187" s="153"/>
      <c r="AT187" s="149" t="s">
        <v>193</v>
      </c>
      <c r="AU187" s="149" t="s">
        <v>92</v>
      </c>
      <c r="AV187" s="12" t="s">
        <v>90</v>
      </c>
      <c r="AW187" s="12" t="s">
        <v>42</v>
      </c>
      <c r="AX187" s="12" t="s">
        <v>82</v>
      </c>
      <c r="AY187" s="149" t="s">
        <v>184</v>
      </c>
    </row>
    <row r="188" spans="2:65" s="13" customFormat="1">
      <c r="B188" s="154"/>
      <c r="D188" s="148" t="s">
        <v>193</v>
      </c>
      <c r="E188" s="155" t="s">
        <v>44</v>
      </c>
      <c r="F188" s="156" t="s">
        <v>299</v>
      </c>
      <c r="H188" s="157">
        <v>42.35</v>
      </c>
      <c r="I188" s="158"/>
      <c r="L188" s="154"/>
      <c r="M188" s="159"/>
      <c r="T188" s="160"/>
      <c r="AT188" s="155" t="s">
        <v>193</v>
      </c>
      <c r="AU188" s="155" t="s">
        <v>92</v>
      </c>
      <c r="AV188" s="13" t="s">
        <v>92</v>
      </c>
      <c r="AW188" s="13" t="s">
        <v>42</v>
      </c>
      <c r="AX188" s="13" t="s">
        <v>90</v>
      </c>
      <c r="AY188" s="155" t="s">
        <v>184</v>
      </c>
    </row>
    <row r="189" spans="2:65" s="1" customFormat="1" ht="44.25" customHeight="1">
      <c r="B189" s="34"/>
      <c r="C189" s="130" t="s">
        <v>300</v>
      </c>
      <c r="D189" s="130" t="s">
        <v>99</v>
      </c>
      <c r="E189" s="131" t="s">
        <v>301</v>
      </c>
      <c r="F189" s="132" t="s">
        <v>302</v>
      </c>
      <c r="G189" s="133" t="s">
        <v>101</v>
      </c>
      <c r="H189" s="134">
        <v>42.35</v>
      </c>
      <c r="I189" s="135"/>
      <c r="J189" s="136">
        <f>ROUND(I189*H189,2)</f>
        <v>0</v>
      </c>
      <c r="K189" s="132" t="s">
        <v>188</v>
      </c>
      <c r="L189" s="34"/>
      <c r="M189" s="137" t="s">
        <v>44</v>
      </c>
      <c r="N189" s="138" t="s">
        <v>53</v>
      </c>
      <c r="P189" s="139">
        <f>O189*H189</f>
        <v>0</v>
      </c>
      <c r="Q189" s="139">
        <v>0</v>
      </c>
      <c r="R189" s="139">
        <f>Q189*H189</f>
        <v>0</v>
      </c>
      <c r="S189" s="139">
        <v>0</v>
      </c>
      <c r="T189" s="140">
        <f>S189*H189</f>
        <v>0</v>
      </c>
      <c r="AR189" s="141" t="s">
        <v>189</v>
      </c>
      <c r="AT189" s="141" t="s">
        <v>99</v>
      </c>
      <c r="AU189" s="141" t="s">
        <v>92</v>
      </c>
      <c r="AY189" s="18" t="s">
        <v>184</v>
      </c>
      <c r="BE189" s="142">
        <f>IF(N189="základní",J189,0)</f>
        <v>0</v>
      </c>
      <c r="BF189" s="142">
        <f>IF(N189="snížená",J189,0)</f>
        <v>0</v>
      </c>
      <c r="BG189" s="142">
        <f>IF(N189="zákl. přenesená",J189,0)</f>
        <v>0</v>
      </c>
      <c r="BH189" s="142">
        <f>IF(N189="sníž. přenesená",J189,0)</f>
        <v>0</v>
      </c>
      <c r="BI189" s="142">
        <f>IF(N189="nulová",J189,0)</f>
        <v>0</v>
      </c>
      <c r="BJ189" s="18" t="s">
        <v>90</v>
      </c>
      <c r="BK189" s="142">
        <f>ROUND(I189*H189,2)</f>
        <v>0</v>
      </c>
      <c r="BL189" s="18" t="s">
        <v>189</v>
      </c>
      <c r="BM189" s="141" t="s">
        <v>303</v>
      </c>
    </row>
    <row r="190" spans="2:65" s="1" customFormat="1">
      <c r="B190" s="34"/>
      <c r="D190" s="143" t="s">
        <v>191</v>
      </c>
      <c r="F190" s="144" t="s">
        <v>304</v>
      </c>
      <c r="I190" s="145"/>
      <c r="L190" s="34"/>
      <c r="M190" s="146"/>
      <c r="T190" s="55"/>
      <c r="AT190" s="18" t="s">
        <v>191</v>
      </c>
      <c r="AU190" s="18" t="s">
        <v>92</v>
      </c>
    </row>
    <row r="191" spans="2:65" s="12" customFormat="1">
      <c r="B191" s="147"/>
      <c r="D191" s="148" t="s">
        <v>193</v>
      </c>
      <c r="E191" s="149" t="s">
        <v>44</v>
      </c>
      <c r="F191" s="150" t="s">
        <v>305</v>
      </c>
      <c r="H191" s="149" t="s">
        <v>44</v>
      </c>
      <c r="I191" s="151"/>
      <c r="L191" s="147"/>
      <c r="M191" s="152"/>
      <c r="T191" s="153"/>
      <c r="AT191" s="149" t="s">
        <v>193</v>
      </c>
      <c r="AU191" s="149" t="s">
        <v>92</v>
      </c>
      <c r="AV191" s="12" t="s">
        <v>90</v>
      </c>
      <c r="AW191" s="12" t="s">
        <v>42</v>
      </c>
      <c r="AX191" s="12" t="s">
        <v>82</v>
      </c>
      <c r="AY191" s="149" t="s">
        <v>184</v>
      </c>
    </row>
    <row r="192" spans="2:65" s="13" customFormat="1">
      <c r="B192" s="154"/>
      <c r="D192" s="148" t="s">
        <v>193</v>
      </c>
      <c r="E192" s="155" t="s">
        <v>44</v>
      </c>
      <c r="F192" s="156" t="s">
        <v>306</v>
      </c>
      <c r="H192" s="157">
        <v>42.35</v>
      </c>
      <c r="I192" s="158"/>
      <c r="L192" s="154"/>
      <c r="M192" s="159"/>
      <c r="T192" s="160"/>
      <c r="AT192" s="155" t="s">
        <v>193</v>
      </c>
      <c r="AU192" s="155" t="s">
        <v>92</v>
      </c>
      <c r="AV192" s="13" t="s">
        <v>92</v>
      </c>
      <c r="AW192" s="13" t="s">
        <v>42</v>
      </c>
      <c r="AX192" s="13" t="s">
        <v>90</v>
      </c>
      <c r="AY192" s="155" t="s">
        <v>184</v>
      </c>
    </row>
    <row r="193" spans="2:65" s="1" customFormat="1" ht="62.7" customHeight="1">
      <c r="B193" s="34"/>
      <c r="C193" s="130" t="s">
        <v>307</v>
      </c>
      <c r="D193" s="130" t="s">
        <v>99</v>
      </c>
      <c r="E193" s="131" t="s">
        <v>308</v>
      </c>
      <c r="F193" s="132" t="s">
        <v>309</v>
      </c>
      <c r="G193" s="133" t="s">
        <v>270</v>
      </c>
      <c r="H193" s="134">
        <v>56.936</v>
      </c>
      <c r="I193" s="135"/>
      <c r="J193" s="136">
        <f>ROUND(I193*H193,2)</f>
        <v>0</v>
      </c>
      <c r="K193" s="132" t="s">
        <v>188</v>
      </c>
      <c r="L193" s="34"/>
      <c r="M193" s="137" t="s">
        <v>44</v>
      </c>
      <c r="N193" s="138" t="s">
        <v>53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189</v>
      </c>
      <c r="AT193" s="141" t="s">
        <v>99</v>
      </c>
      <c r="AU193" s="141" t="s">
        <v>92</v>
      </c>
      <c r="AY193" s="18" t="s">
        <v>184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8" t="s">
        <v>90</v>
      </c>
      <c r="BK193" s="142">
        <f>ROUND(I193*H193,2)</f>
        <v>0</v>
      </c>
      <c r="BL193" s="18" t="s">
        <v>189</v>
      </c>
      <c r="BM193" s="141" t="s">
        <v>310</v>
      </c>
    </row>
    <row r="194" spans="2:65" s="1" customFormat="1">
      <c r="B194" s="34"/>
      <c r="D194" s="143" t="s">
        <v>191</v>
      </c>
      <c r="F194" s="144" t="s">
        <v>311</v>
      </c>
      <c r="I194" s="145"/>
      <c r="L194" s="34"/>
      <c r="M194" s="146"/>
      <c r="T194" s="55"/>
      <c r="AT194" s="18" t="s">
        <v>191</v>
      </c>
      <c r="AU194" s="18" t="s">
        <v>92</v>
      </c>
    </row>
    <row r="195" spans="2:65" s="13" customFormat="1">
      <c r="B195" s="154"/>
      <c r="D195" s="148" t="s">
        <v>193</v>
      </c>
      <c r="E195" s="155" t="s">
        <v>44</v>
      </c>
      <c r="F195" s="156" t="s">
        <v>312</v>
      </c>
      <c r="H195" s="157">
        <v>56.936</v>
      </c>
      <c r="I195" s="158"/>
      <c r="L195" s="154"/>
      <c r="M195" s="159"/>
      <c r="T195" s="160"/>
      <c r="AT195" s="155" t="s">
        <v>193</v>
      </c>
      <c r="AU195" s="155" t="s">
        <v>92</v>
      </c>
      <c r="AV195" s="13" t="s">
        <v>92</v>
      </c>
      <c r="AW195" s="13" t="s">
        <v>42</v>
      </c>
      <c r="AX195" s="13" t="s">
        <v>90</v>
      </c>
      <c r="AY195" s="155" t="s">
        <v>184</v>
      </c>
    </row>
    <row r="196" spans="2:65" s="1" customFormat="1" ht="62.7" customHeight="1">
      <c r="B196" s="34"/>
      <c r="C196" s="130" t="s">
        <v>313</v>
      </c>
      <c r="D196" s="130" t="s">
        <v>99</v>
      </c>
      <c r="E196" s="131" t="s">
        <v>314</v>
      </c>
      <c r="F196" s="132" t="s">
        <v>315</v>
      </c>
      <c r="G196" s="133" t="s">
        <v>270</v>
      </c>
      <c r="H196" s="134">
        <v>232.29900000000001</v>
      </c>
      <c r="I196" s="135"/>
      <c r="J196" s="136">
        <f>ROUND(I196*H196,2)</f>
        <v>0</v>
      </c>
      <c r="K196" s="132" t="s">
        <v>188</v>
      </c>
      <c r="L196" s="34"/>
      <c r="M196" s="137" t="s">
        <v>44</v>
      </c>
      <c r="N196" s="138" t="s">
        <v>53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189</v>
      </c>
      <c r="AT196" s="141" t="s">
        <v>99</v>
      </c>
      <c r="AU196" s="141" t="s">
        <v>92</v>
      </c>
      <c r="AY196" s="18" t="s">
        <v>184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8" t="s">
        <v>90</v>
      </c>
      <c r="BK196" s="142">
        <f>ROUND(I196*H196,2)</f>
        <v>0</v>
      </c>
      <c r="BL196" s="18" t="s">
        <v>189</v>
      </c>
      <c r="BM196" s="141" t="s">
        <v>316</v>
      </c>
    </row>
    <row r="197" spans="2:65" s="1" customFormat="1">
      <c r="B197" s="34"/>
      <c r="D197" s="143" t="s">
        <v>191</v>
      </c>
      <c r="F197" s="144" t="s">
        <v>317</v>
      </c>
      <c r="I197" s="145"/>
      <c r="L197" s="34"/>
      <c r="M197" s="146"/>
      <c r="T197" s="55"/>
      <c r="AT197" s="18" t="s">
        <v>191</v>
      </c>
      <c r="AU197" s="18" t="s">
        <v>92</v>
      </c>
    </row>
    <row r="198" spans="2:65" s="12" customFormat="1">
      <c r="B198" s="147"/>
      <c r="D198" s="148" t="s">
        <v>193</v>
      </c>
      <c r="E198" s="149" t="s">
        <v>44</v>
      </c>
      <c r="F198" s="150" t="s">
        <v>318</v>
      </c>
      <c r="H198" s="149" t="s">
        <v>44</v>
      </c>
      <c r="I198" s="151"/>
      <c r="L198" s="147"/>
      <c r="M198" s="152"/>
      <c r="T198" s="153"/>
      <c r="AT198" s="149" t="s">
        <v>193</v>
      </c>
      <c r="AU198" s="149" t="s">
        <v>92</v>
      </c>
      <c r="AV198" s="12" t="s">
        <v>90</v>
      </c>
      <c r="AW198" s="12" t="s">
        <v>42</v>
      </c>
      <c r="AX198" s="12" t="s">
        <v>82</v>
      </c>
      <c r="AY198" s="149" t="s">
        <v>184</v>
      </c>
    </row>
    <row r="199" spans="2:65" s="12" customFormat="1">
      <c r="B199" s="147"/>
      <c r="D199" s="148" t="s">
        <v>193</v>
      </c>
      <c r="E199" s="149" t="s">
        <v>44</v>
      </c>
      <c r="F199" s="150" t="s">
        <v>319</v>
      </c>
      <c r="H199" s="149" t="s">
        <v>44</v>
      </c>
      <c r="I199" s="151"/>
      <c r="L199" s="147"/>
      <c r="M199" s="152"/>
      <c r="T199" s="153"/>
      <c r="AT199" s="149" t="s">
        <v>193</v>
      </c>
      <c r="AU199" s="149" t="s">
        <v>92</v>
      </c>
      <c r="AV199" s="12" t="s">
        <v>90</v>
      </c>
      <c r="AW199" s="12" t="s">
        <v>42</v>
      </c>
      <c r="AX199" s="12" t="s">
        <v>82</v>
      </c>
      <c r="AY199" s="149" t="s">
        <v>184</v>
      </c>
    </row>
    <row r="200" spans="2:65" s="13" customFormat="1">
      <c r="B200" s="154"/>
      <c r="D200" s="148" t="s">
        <v>193</v>
      </c>
      <c r="E200" s="155" t="s">
        <v>44</v>
      </c>
      <c r="F200" s="156" t="s">
        <v>320</v>
      </c>
      <c r="H200" s="157">
        <v>214.149</v>
      </c>
      <c r="I200" s="158"/>
      <c r="L200" s="154"/>
      <c r="M200" s="159"/>
      <c r="T200" s="160"/>
      <c r="AT200" s="155" t="s">
        <v>193</v>
      </c>
      <c r="AU200" s="155" t="s">
        <v>92</v>
      </c>
      <c r="AV200" s="13" t="s">
        <v>92</v>
      </c>
      <c r="AW200" s="13" t="s">
        <v>42</v>
      </c>
      <c r="AX200" s="13" t="s">
        <v>82</v>
      </c>
      <c r="AY200" s="155" t="s">
        <v>184</v>
      </c>
    </row>
    <row r="201" spans="2:65" s="12" customFormat="1">
      <c r="B201" s="147"/>
      <c r="D201" s="148" t="s">
        <v>193</v>
      </c>
      <c r="E201" s="149" t="s">
        <v>44</v>
      </c>
      <c r="F201" s="150" t="s">
        <v>321</v>
      </c>
      <c r="H201" s="149" t="s">
        <v>44</v>
      </c>
      <c r="I201" s="151"/>
      <c r="L201" s="147"/>
      <c r="M201" s="152"/>
      <c r="T201" s="153"/>
      <c r="AT201" s="149" t="s">
        <v>193</v>
      </c>
      <c r="AU201" s="149" t="s">
        <v>92</v>
      </c>
      <c r="AV201" s="12" t="s">
        <v>90</v>
      </c>
      <c r="AW201" s="12" t="s">
        <v>42</v>
      </c>
      <c r="AX201" s="12" t="s">
        <v>82</v>
      </c>
      <c r="AY201" s="149" t="s">
        <v>184</v>
      </c>
    </row>
    <row r="202" spans="2:65" s="13" customFormat="1">
      <c r="B202" s="154"/>
      <c r="D202" s="148" t="s">
        <v>193</v>
      </c>
      <c r="E202" s="155" t="s">
        <v>44</v>
      </c>
      <c r="F202" s="156" t="s">
        <v>322</v>
      </c>
      <c r="H202" s="157">
        <v>18.149999999999999</v>
      </c>
      <c r="I202" s="158"/>
      <c r="L202" s="154"/>
      <c r="M202" s="159"/>
      <c r="T202" s="160"/>
      <c r="AT202" s="155" t="s">
        <v>193</v>
      </c>
      <c r="AU202" s="155" t="s">
        <v>92</v>
      </c>
      <c r="AV202" s="13" t="s">
        <v>92</v>
      </c>
      <c r="AW202" s="13" t="s">
        <v>42</v>
      </c>
      <c r="AX202" s="13" t="s">
        <v>82</v>
      </c>
      <c r="AY202" s="155" t="s">
        <v>184</v>
      </c>
    </row>
    <row r="203" spans="2:65" s="14" customFormat="1">
      <c r="B203" s="161"/>
      <c r="D203" s="148" t="s">
        <v>193</v>
      </c>
      <c r="E203" s="162" t="s">
        <v>44</v>
      </c>
      <c r="F203" s="163" t="s">
        <v>210</v>
      </c>
      <c r="H203" s="164">
        <v>232.29900000000001</v>
      </c>
      <c r="I203" s="165"/>
      <c r="L203" s="161"/>
      <c r="M203" s="166"/>
      <c r="T203" s="167"/>
      <c r="AT203" s="162" t="s">
        <v>193</v>
      </c>
      <c r="AU203" s="162" t="s">
        <v>92</v>
      </c>
      <c r="AV203" s="14" t="s">
        <v>189</v>
      </c>
      <c r="AW203" s="14" t="s">
        <v>42</v>
      </c>
      <c r="AX203" s="14" t="s">
        <v>90</v>
      </c>
      <c r="AY203" s="162" t="s">
        <v>184</v>
      </c>
    </row>
    <row r="204" spans="2:65" s="1" customFormat="1" ht="66.75" customHeight="1">
      <c r="B204" s="34"/>
      <c r="C204" s="130" t="s">
        <v>323</v>
      </c>
      <c r="D204" s="130" t="s">
        <v>99</v>
      </c>
      <c r="E204" s="131" t="s">
        <v>324</v>
      </c>
      <c r="F204" s="132" t="s">
        <v>325</v>
      </c>
      <c r="G204" s="133" t="s">
        <v>270</v>
      </c>
      <c r="H204" s="134">
        <v>2322.9899999999998</v>
      </c>
      <c r="I204" s="135"/>
      <c r="J204" s="136">
        <f>ROUND(I204*H204,2)</f>
        <v>0</v>
      </c>
      <c r="K204" s="132" t="s">
        <v>188</v>
      </c>
      <c r="L204" s="34"/>
      <c r="M204" s="137" t="s">
        <v>44</v>
      </c>
      <c r="N204" s="138" t="s">
        <v>53</v>
      </c>
      <c r="P204" s="139">
        <f>O204*H204</f>
        <v>0</v>
      </c>
      <c r="Q204" s="139">
        <v>0</v>
      </c>
      <c r="R204" s="139">
        <f>Q204*H204</f>
        <v>0</v>
      </c>
      <c r="S204" s="139">
        <v>0</v>
      </c>
      <c r="T204" s="140">
        <f>S204*H204</f>
        <v>0</v>
      </c>
      <c r="AR204" s="141" t="s">
        <v>189</v>
      </c>
      <c r="AT204" s="141" t="s">
        <v>99</v>
      </c>
      <c r="AU204" s="141" t="s">
        <v>92</v>
      </c>
      <c r="AY204" s="18" t="s">
        <v>184</v>
      </c>
      <c r="BE204" s="142">
        <f>IF(N204="základní",J204,0)</f>
        <v>0</v>
      </c>
      <c r="BF204" s="142">
        <f>IF(N204="snížená",J204,0)</f>
        <v>0</v>
      </c>
      <c r="BG204" s="142">
        <f>IF(N204="zákl. přenesená",J204,0)</f>
        <v>0</v>
      </c>
      <c r="BH204" s="142">
        <f>IF(N204="sníž. přenesená",J204,0)</f>
        <v>0</v>
      </c>
      <c r="BI204" s="142">
        <f>IF(N204="nulová",J204,0)</f>
        <v>0</v>
      </c>
      <c r="BJ204" s="18" t="s">
        <v>90</v>
      </c>
      <c r="BK204" s="142">
        <f>ROUND(I204*H204,2)</f>
        <v>0</v>
      </c>
      <c r="BL204" s="18" t="s">
        <v>189</v>
      </c>
      <c r="BM204" s="141" t="s">
        <v>326</v>
      </c>
    </row>
    <row r="205" spans="2:65" s="1" customFormat="1">
      <c r="B205" s="34"/>
      <c r="D205" s="143" t="s">
        <v>191</v>
      </c>
      <c r="F205" s="144" t="s">
        <v>327</v>
      </c>
      <c r="I205" s="145"/>
      <c r="L205" s="34"/>
      <c r="M205" s="146"/>
      <c r="T205" s="55"/>
      <c r="AT205" s="18" t="s">
        <v>191</v>
      </c>
      <c r="AU205" s="18" t="s">
        <v>92</v>
      </c>
    </row>
    <row r="206" spans="2:65" s="12" customFormat="1">
      <c r="B206" s="147"/>
      <c r="D206" s="148" t="s">
        <v>193</v>
      </c>
      <c r="E206" s="149" t="s">
        <v>44</v>
      </c>
      <c r="F206" s="150" t="s">
        <v>328</v>
      </c>
      <c r="H206" s="149" t="s">
        <v>44</v>
      </c>
      <c r="I206" s="151"/>
      <c r="L206" s="147"/>
      <c r="M206" s="152"/>
      <c r="T206" s="153"/>
      <c r="AT206" s="149" t="s">
        <v>193</v>
      </c>
      <c r="AU206" s="149" t="s">
        <v>92</v>
      </c>
      <c r="AV206" s="12" t="s">
        <v>90</v>
      </c>
      <c r="AW206" s="12" t="s">
        <v>42</v>
      </c>
      <c r="AX206" s="12" t="s">
        <v>82</v>
      </c>
      <c r="AY206" s="149" t="s">
        <v>184</v>
      </c>
    </row>
    <row r="207" spans="2:65" s="13" customFormat="1">
      <c r="B207" s="154"/>
      <c r="D207" s="148" t="s">
        <v>193</v>
      </c>
      <c r="E207" s="155" t="s">
        <v>44</v>
      </c>
      <c r="F207" s="156" t="s">
        <v>329</v>
      </c>
      <c r="H207" s="157">
        <v>2322.9899999999998</v>
      </c>
      <c r="I207" s="158"/>
      <c r="L207" s="154"/>
      <c r="M207" s="159"/>
      <c r="T207" s="160"/>
      <c r="AT207" s="155" t="s">
        <v>193</v>
      </c>
      <c r="AU207" s="155" t="s">
        <v>92</v>
      </c>
      <c r="AV207" s="13" t="s">
        <v>92</v>
      </c>
      <c r="AW207" s="13" t="s">
        <v>42</v>
      </c>
      <c r="AX207" s="13" t="s">
        <v>90</v>
      </c>
      <c r="AY207" s="155" t="s">
        <v>184</v>
      </c>
    </row>
    <row r="208" spans="2:65" s="1" customFormat="1" ht="44.25" customHeight="1">
      <c r="B208" s="34"/>
      <c r="C208" s="130" t="s">
        <v>7</v>
      </c>
      <c r="D208" s="130" t="s">
        <v>99</v>
      </c>
      <c r="E208" s="131" t="s">
        <v>330</v>
      </c>
      <c r="F208" s="132" t="s">
        <v>331</v>
      </c>
      <c r="G208" s="133" t="s">
        <v>270</v>
      </c>
      <c r="H208" s="134">
        <v>28.468</v>
      </c>
      <c r="I208" s="135"/>
      <c r="J208" s="136">
        <f>ROUND(I208*H208,2)</f>
        <v>0</v>
      </c>
      <c r="K208" s="132" t="s">
        <v>188</v>
      </c>
      <c r="L208" s="34"/>
      <c r="M208" s="137" t="s">
        <v>44</v>
      </c>
      <c r="N208" s="138" t="s">
        <v>53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189</v>
      </c>
      <c r="AT208" s="141" t="s">
        <v>99</v>
      </c>
      <c r="AU208" s="141" t="s">
        <v>92</v>
      </c>
      <c r="AY208" s="18" t="s">
        <v>184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8" t="s">
        <v>90</v>
      </c>
      <c r="BK208" s="142">
        <f>ROUND(I208*H208,2)</f>
        <v>0</v>
      </c>
      <c r="BL208" s="18" t="s">
        <v>189</v>
      </c>
      <c r="BM208" s="141" t="s">
        <v>332</v>
      </c>
    </row>
    <row r="209" spans="2:65" s="1" customFormat="1">
      <c r="B209" s="34"/>
      <c r="D209" s="143" t="s">
        <v>191</v>
      </c>
      <c r="F209" s="144" t="s">
        <v>333</v>
      </c>
      <c r="I209" s="145"/>
      <c r="L209" s="34"/>
      <c r="M209" s="146"/>
      <c r="T209" s="55"/>
      <c r="AT209" s="18" t="s">
        <v>191</v>
      </c>
      <c r="AU209" s="18" t="s">
        <v>92</v>
      </c>
    </row>
    <row r="210" spans="2:65" s="13" customFormat="1">
      <c r="B210" s="154"/>
      <c r="D210" s="148" t="s">
        <v>193</v>
      </c>
      <c r="E210" s="155" t="s">
        <v>44</v>
      </c>
      <c r="F210" s="156" t="s">
        <v>334</v>
      </c>
      <c r="H210" s="157">
        <v>28.468</v>
      </c>
      <c r="I210" s="158"/>
      <c r="L210" s="154"/>
      <c r="M210" s="159"/>
      <c r="T210" s="160"/>
      <c r="AT210" s="155" t="s">
        <v>193</v>
      </c>
      <c r="AU210" s="155" t="s">
        <v>92</v>
      </c>
      <c r="AV210" s="13" t="s">
        <v>92</v>
      </c>
      <c r="AW210" s="13" t="s">
        <v>42</v>
      </c>
      <c r="AX210" s="13" t="s">
        <v>90</v>
      </c>
      <c r="AY210" s="155" t="s">
        <v>184</v>
      </c>
    </row>
    <row r="211" spans="2:65" s="1" customFormat="1" ht="55.5" customHeight="1">
      <c r="B211" s="34"/>
      <c r="C211" s="130" t="s">
        <v>335</v>
      </c>
      <c r="D211" s="130" t="s">
        <v>99</v>
      </c>
      <c r="E211" s="131" t="s">
        <v>336</v>
      </c>
      <c r="F211" s="132" t="s">
        <v>337</v>
      </c>
      <c r="G211" s="133" t="s">
        <v>270</v>
      </c>
      <c r="H211" s="134">
        <v>142.76599999999999</v>
      </c>
      <c r="I211" s="135"/>
      <c r="J211" s="136">
        <f>ROUND(I211*H211,2)</f>
        <v>0</v>
      </c>
      <c r="K211" s="132" t="s">
        <v>188</v>
      </c>
      <c r="L211" s="34"/>
      <c r="M211" s="137" t="s">
        <v>44</v>
      </c>
      <c r="N211" s="138" t="s">
        <v>53</v>
      </c>
      <c r="P211" s="139">
        <f>O211*H211</f>
        <v>0</v>
      </c>
      <c r="Q211" s="139">
        <v>0</v>
      </c>
      <c r="R211" s="139">
        <f>Q211*H211</f>
        <v>0</v>
      </c>
      <c r="S211" s="139">
        <v>0</v>
      </c>
      <c r="T211" s="140">
        <f>S211*H211</f>
        <v>0</v>
      </c>
      <c r="AR211" s="141" t="s">
        <v>189</v>
      </c>
      <c r="AT211" s="141" t="s">
        <v>99</v>
      </c>
      <c r="AU211" s="141" t="s">
        <v>92</v>
      </c>
      <c r="AY211" s="18" t="s">
        <v>184</v>
      </c>
      <c r="BE211" s="142">
        <f>IF(N211="základní",J211,0)</f>
        <v>0</v>
      </c>
      <c r="BF211" s="142">
        <f>IF(N211="snížená",J211,0)</f>
        <v>0</v>
      </c>
      <c r="BG211" s="142">
        <f>IF(N211="zákl. přenesená",J211,0)</f>
        <v>0</v>
      </c>
      <c r="BH211" s="142">
        <f>IF(N211="sníž. přenesená",J211,0)</f>
        <v>0</v>
      </c>
      <c r="BI211" s="142">
        <f>IF(N211="nulová",J211,0)</f>
        <v>0</v>
      </c>
      <c r="BJ211" s="18" t="s">
        <v>90</v>
      </c>
      <c r="BK211" s="142">
        <f>ROUND(I211*H211,2)</f>
        <v>0</v>
      </c>
      <c r="BL211" s="18" t="s">
        <v>189</v>
      </c>
      <c r="BM211" s="141" t="s">
        <v>338</v>
      </c>
    </row>
    <row r="212" spans="2:65" s="1" customFormat="1">
      <c r="B212" s="34"/>
      <c r="D212" s="143" t="s">
        <v>191</v>
      </c>
      <c r="F212" s="144" t="s">
        <v>339</v>
      </c>
      <c r="I212" s="145"/>
      <c r="L212" s="34"/>
      <c r="M212" s="146"/>
      <c r="T212" s="55"/>
      <c r="AT212" s="18" t="s">
        <v>191</v>
      </c>
      <c r="AU212" s="18" t="s">
        <v>92</v>
      </c>
    </row>
    <row r="213" spans="2:65" s="12" customFormat="1">
      <c r="B213" s="147"/>
      <c r="D213" s="148" t="s">
        <v>193</v>
      </c>
      <c r="E213" s="149" t="s">
        <v>44</v>
      </c>
      <c r="F213" s="150" t="s">
        <v>194</v>
      </c>
      <c r="H213" s="149" t="s">
        <v>44</v>
      </c>
      <c r="I213" s="151"/>
      <c r="L213" s="147"/>
      <c r="M213" s="152"/>
      <c r="T213" s="153"/>
      <c r="AT213" s="149" t="s">
        <v>193</v>
      </c>
      <c r="AU213" s="149" t="s">
        <v>92</v>
      </c>
      <c r="AV213" s="12" t="s">
        <v>90</v>
      </c>
      <c r="AW213" s="12" t="s">
        <v>42</v>
      </c>
      <c r="AX213" s="12" t="s">
        <v>82</v>
      </c>
      <c r="AY213" s="149" t="s">
        <v>184</v>
      </c>
    </row>
    <row r="214" spans="2:65" s="12" customFormat="1">
      <c r="B214" s="147"/>
      <c r="D214" s="148" t="s">
        <v>193</v>
      </c>
      <c r="E214" s="149" t="s">
        <v>44</v>
      </c>
      <c r="F214" s="150" t="s">
        <v>195</v>
      </c>
      <c r="H214" s="149" t="s">
        <v>44</v>
      </c>
      <c r="I214" s="151"/>
      <c r="L214" s="147"/>
      <c r="M214" s="152"/>
      <c r="T214" s="153"/>
      <c r="AT214" s="149" t="s">
        <v>193</v>
      </c>
      <c r="AU214" s="149" t="s">
        <v>92</v>
      </c>
      <c r="AV214" s="12" t="s">
        <v>90</v>
      </c>
      <c r="AW214" s="12" t="s">
        <v>42</v>
      </c>
      <c r="AX214" s="12" t="s">
        <v>82</v>
      </c>
      <c r="AY214" s="149" t="s">
        <v>184</v>
      </c>
    </row>
    <row r="215" spans="2:65" s="12" customFormat="1">
      <c r="B215" s="147"/>
      <c r="D215" s="148" t="s">
        <v>193</v>
      </c>
      <c r="E215" s="149" t="s">
        <v>44</v>
      </c>
      <c r="F215" s="150" t="s">
        <v>273</v>
      </c>
      <c r="H215" s="149" t="s">
        <v>44</v>
      </c>
      <c r="I215" s="151"/>
      <c r="L215" s="147"/>
      <c r="M215" s="152"/>
      <c r="T215" s="153"/>
      <c r="AT215" s="149" t="s">
        <v>193</v>
      </c>
      <c r="AU215" s="149" t="s">
        <v>92</v>
      </c>
      <c r="AV215" s="12" t="s">
        <v>90</v>
      </c>
      <c r="AW215" s="12" t="s">
        <v>42</v>
      </c>
      <c r="AX215" s="12" t="s">
        <v>82</v>
      </c>
      <c r="AY215" s="149" t="s">
        <v>184</v>
      </c>
    </row>
    <row r="216" spans="2:65" s="12" customFormat="1" ht="20.399999999999999">
      <c r="B216" s="147"/>
      <c r="D216" s="148" t="s">
        <v>193</v>
      </c>
      <c r="E216" s="149" t="s">
        <v>44</v>
      </c>
      <c r="F216" s="150" t="s">
        <v>274</v>
      </c>
      <c r="H216" s="149" t="s">
        <v>44</v>
      </c>
      <c r="I216" s="151"/>
      <c r="L216" s="147"/>
      <c r="M216" s="152"/>
      <c r="T216" s="153"/>
      <c r="AT216" s="149" t="s">
        <v>193</v>
      </c>
      <c r="AU216" s="149" t="s">
        <v>92</v>
      </c>
      <c r="AV216" s="12" t="s">
        <v>90</v>
      </c>
      <c r="AW216" s="12" t="s">
        <v>42</v>
      </c>
      <c r="AX216" s="12" t="s">
        <v>82</v>
      </c>
      <c r="AY216" s="149" t="s">
        <v>184</v>
      </c>
    </row>
    <row r="217" spans="2:65" s="12" customFormat="1">
      <c r="B217" s="147"/>
      <c r="D217" s="148" t="s">
        <v>193</v>
      </c>
      <c r="E217" s="149" t="s">
        <v>44</v>
      </c>
      <c r="F217" s="150" t="s">
        <v>275</v>
      </c>
      <c r="H217" s="149" t="s">
        <v>44</v>
      </c>
      <c r="I217" s="151"/>
      <c r="L217" s="147"/>
      <c r="M217" s="152"/>
      <c r="T217" s="153"/>
      <c r="AT217" s="149" t="s">
        <v>193</v>
      </c>
      <c r="AU217" s="149" t="s">
        <v>92</v>
      </c>
      <c r="AV217" s="12" t="s">
        <v>90</v>
      </c>
      <c r="AW217" s="12" t="s">
        <v>42</v>
      </c>
      <c r="AX217" s="12" t="s">
        <v>82</v>
      </c>
      <c r="AY217" s="149" t="s">
        <v>184</v>
      </c>
    </row>
    <row r="218" spans="2:65" s="13" customFormat="1">
      <c r="B218" s="154"/>
      <c r="D218" s="148" t="s">
        <v>193</v>
      </c>
      <c r="E218" s="155" t="s">
        <v>44</v>
      </c>
      <c r="F218" s="156" t="s">
        <v>276</v>
      </c>
      <c r="H218" s="157">
        <v>142.76599999999999</v>
      </c>
      <c r="I218" s="158"/>
      <c r="L218" s="154"/>
      <c r="M218" s="159"/>
      <c r="T218" s="160"/>
      <c r="AT218" s="155" t="s">
        <v>193</v>
      </c>
      <c r="AU218" s="155" t="s">
        <v>92</v>
      </c>
      <c r="AV218" s="13" t="s">
        <v>92</v>
      </c>
      <c r="AW218" s="13" t="s">
        <v>42</v>
      </c>
      <c r="AX218" s="13" t="s">
        <v>90</v>
      </c>
      <c r="AY218" s="155" t="s">
        <v>184</v>
      </c>
    </row>
    <row r="219" spans="2:65" s="1" customFormat="1" ht="16.5" customHeight="1">
      <c r="B219" s="34"/>
      <c r="C219" s="175" t="s">
        <v>340</v>
      </c>
      <c r="D219" s="175" t="s">
        <v>341</v>
      </c>
      <c r="E219" s="176" t="s">
        <v>342</v>
      </c>
      <c r="F219" s="177" t="s">
        <v>343</v>
      </c>
      <c r="G219" s="178" t="s">
        <v>344</v>
      </c>
      <c r="H219" s="179">
        <v>228.42599999999999</v>
      </c>
      <c r="I219" s="180"/>
      <c r="J219" s="181">
        <f>ROUND(I219*H219,2)</f>
        <v>0</v>
      </c>
      <c r="K219" s="177" t="s">
        <v>188</v>
      </c>
      <c r="L219" s="182"/>
      <c r="M219" s="183" t="s">
        <v>44</v>
      </c>
      <c r="N219" s="184" t="s">
        <v>53</v>
      </c>
      <c r="P219" s="139">
        <f>O219*H219</f>
        <v>0</v>
      </c>
      <c r="Q219" s="139">
        <v>0</v>
      </c>
      <c r="R219" s="139">
        <f>Q219*H219</f>
        <v>0</v>
      </c>
      <c r="S219" s="139">
        <v>0</v>
      </c>
      <c r="T219" s="140">
        <f>S219*H219</f>
        <v>0</v>
      </c>
      <c r="AR219" s="141" t="s">
        <v>235</v>
      </c>
      <c r="AT219" s="141" t="s">
        <v>341</v>
      </c>
      <c r="AU219" s="141" t="s">
        <v>92</v>
      </c>
      <c r="AY219" s="18" t="s">
        <v>184</v>
      </c>
      <c r="BE219" s="142">
        <f>IF(N219="základní",J219,0)</f>
        <v>0</v>
      </c>
      <c r="BF219" s="142">
        <f>IF(N219="snížená",J219,0)</f>
        <v>0</v>
      </c>
      <c r="BG219" s="142">
        <f>IF(N219="zákl. přenesená",J219,0)</f>
        <v>0</v>
      </c>
      <c r="BH219" s="142">
        <f>IF(N219="sníž. přenesená",J219,0)</f>
        <v>0</v>
      </c>
      <c r="BI219" s="142">
        <f>IF(N219="nulová",J219,0)</f>
        <v>0</v>
      </c>
      <c r="BJ219" s="18" t="s">
        <v>90</v>
      </c>
      <c r="BK219" s="142">
        <f>ROUND(I219*H219,2)</f>
        <v>0</v>
      </c>
      <c r="BL219" s="18" t="s">
        <v>189</v>
      </c>
      <c r="BM219" s="141" t="s">
        <v>345</v>
      </c>
    </row>
    <row r="220" spans="2:65" s="13" customFormat="1">
      <c r="B220" s="154"/>
      <c r="D220" s="148" t="s">
        <v>193</v>
      </c>
      <c r="F220" s="156" t="s">
        <v>346</v>
      </c>
      <c r="H220" s="157">
        <v>228.42599999999999</v>
      </c>
      <c r="I220" s="158"/>
      <c r="L220" s="154"/>
      <c r="M220" s="159"/>
      <c r="T220" s="160"/>
      <c r="AT220" s="155" t="s">
        <v>193</v>
      </c>
      <c r="AU220" s="155" t="s">
        <v>92</v>
      </c>
      <c r="AV220" s="13" t="s">
        <v>92</v>
      </c>
      <c r="AW220" s="13" t="s">
        <v>4</v>
      </c>
      <c r="AX220" s="13" t="s">
        <v>90</v>
      </c>
      <c r="AY220" s="155" t="s">
        <v>184</v>
      </c>
    </row>
    <row r="221" spans="2:65" s="1" customFormat="1" ht="44.25" customHeight="1">
      <c r="B221" s="34"/>
      <c r="C221" s="130" t="s">
        <v>347</v>
      </c>
      <c r="D221" s="130" t="s">
        <v>99</v>
      </c>
      <c r="E221" s="131" t="s">
        <v>348</v>
      </c>
      <c r="F221" s="132" t="s">
        <v>349</v>
      </c>
      <c r="G221" s="133" t="s">
        <v>344</v>
      </c>
      <c r="H221" s="134">
        <v>406.524</v>
      </c>
      <c r="I221" s="135"/>
      <c r="J221" s="136">
        <f>ROUND(I221*H221,2)</f>
        <v>0</v>
      </c>
      <c r="K221" s="132" t="s">
        <v>188</v>
      </c>
      <c r="L221" s="34"/>
      <c r="M221" s="137" t="s">
        <v>44</v>
      </c>
      <c r="N221" s="138" t="s">
        <v>53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189</v>
      </c>
      <c r="AT221" s="141" t="s">
        <v>99</v>
      </c>
      <c r="AU221" s="141" t="s">
        <v>92</v>
      </c>
      <c r="AY221" s="18" t="s">
        <v>184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8" t="s">
        <v>90</v>
      </c>
      <c r="BK221" s="142">
        <f>ROUND(I221*H221,2)</f>
        <v>0</v>
      </c>
      <c r="BL221" s="18" t="s">
        <v>189</v>
      </c>
      <c r="BM221" s="141" t="s">
        <v>350</v>
      </c>
    </row>
    <row r="222" spans="2:65" s="1" customFormat="1">
      <c r="B222" s="34"/>
      <c r="D222" s="143" t="s">
        <v>191</v>
      </c>
      <c r="F222" s="144" t="s">
        <v>351</v>
      </c>
      <c r="I222" s="145"/>
      <c r="L222" s="34"/>
      <c r="M222" s="146"/>
      <c r="T222" s="55"/>
      <c r="AT222" s="18" t="s">
        <v>191</v>
      </c>
      <c r="AU222" s="18" t="s">
        <v>92</v>
      </c>
    </row>
    <row r="223" spans="2:65" s="12" customFormat="1" ht="20.399999999999999">
      <c r="B223" s="147"/>
      <c r="D223" s="148" t="s">
        <v>193</v>
      </c>
      <c r="E223" s="149" t="s">
        <v>44</v>
      </c>
      <c r="F223" s="150" t="s">
        <v>352</v>
      </c>
      <c r="H223" s="149" t="s">
        <v>44</v>
      </c>
      <c r="I223" s="151"/>
      <c r="L223" s="147"/>
      <c r="M223" s="152"/>
      <c r="T223" s="153"/>
      <c r="AT223" s="149" t="s">
        <v>193</v>
      </c>
      <c r="AU223" s="149" t="s">
        <v>92</v>
      </c>
      <c r="AV223" s="12" t="s">
        <v>90</v>
      </c>
      <c r="AW223" s="12" t="s">
        <v>42</v>
      </c>
      <c r="AX223" s="12" t="s">
        <v>82</v>
      </c>
      <c r="AY223" s="149" t="s">
        <v>184</v>
      </c>
    </row>
    <row r="224" spans="2:65" s="12" customFormat="1">
      <c r="B224" s="147"/>
      <c r="D224" s="148" t="s">
        <v>193</v>
      </c>
      <c r="E224" s="149" t="s">
        <v>44</v>
      </c>
      <c r="F224" s="150" t="s">
        <v>319</v>
      </c>
      <c r="H224" s="149" t="s">
        <v>44</v>
      </c>
      <c r="I224" s="151"/>
      <c r="L224" s="147"/>
      <c r="M224" s="152"/>
      <c r="T224" s="153"/>
      <c r="AT224" s="149" t="s">
        <v>193</v>
      </c>
      <c r="AU224" s="149" t="s">
        <v>92</v>
      </c>
      <c r="AV224" s="12" t="s">
        <v>90</v>
      </c>
      <c r="AW224" s="12" t="s">
        <v>42</v>
      </c>
      <c r="AX224" s="12" t="s">
        <v>82</v>
      </c>
      <c r="AY224" s="149" t="s">
        <v>184</v>
      </c>
    </row>
    <row r="225" spans="2:65" s="13" customFormat="1">
      <c r="B225" s="154"/>
      <c r="D225" s="148" t="s">
        <v>193</v>
      </c>
      <c r="E225" s="155" t="s">
        <v>44</v>
      </c>
      <c r="F225" s="156" t="s">
        <v>353</v>
      </c>
      <c r="H225" s="157">
        <v>374.76100000000002</v>
      </c>
      <c r="I225" s="158"/>
      <c r="L225" s="154"/>
      <c r="M225" s="159"/>
      <c r="T225" s="160"/>
      <c r="AT225" s="155" t="s">
        <v>193</v>
      </c>
      <c r="AU225" s="155" t="s">
        <v>92</v>
      </c>
      <c r="AV225" s="13" t="s">
        <v>92</v>
      </c>
      <c r="AW225" s="13" t="s">
        <v>42</v>
      </c>
      <c r="AX225" s="13" t="s">
        <v>82</v>
      </c>
      <c r="AY225" s="155" t="s">
        <v>184</v>
      </c>
    </row>
    <row r="226" spans="2:65" s="12" customFormat="1">
      <c r="B226" s="147"/>
      <c r="D226" s="148" t="s">
        <v>193</v>
      </c>
      <c r="E226" s="149" t="s">
        <v>44</v>
      </c>
      <c r="F226" s="150" t="s">
        <v>321</v>
      </c>
      <c r="H226" s="149" t="s">
        <v>44</v>
      </c>
      <c r="I226" s="151"/>
      <c r="L226" s="147"/>
      <c r="M226" s="152"/>
      <c r="T226" s="153"/>
      <c r="AT226" s="149" t="s">
        <v>193</v>
      </c>
      <c r="AU226" s="149" t="s">
        <v>92</v>
      </c>
      <c r="AV226" s="12" t="s">
        <v>90</v>
      </c>
      <c r="AW226" s="12" t="s">
        <v>42</v>
      </c>
      <c r="AX226" s="12" t="s">
        <v>82</v>
      </c>
      <c r="AY226" s="149" t="s">
        <v>184</v>
      </c>
    </row>
    <row r="227" spans="2:65" s="13" customFormat="1">
      <c r="B227" s="154"/>
      <c r="D227" s="148" t="s">
        <v>193</v>
      </c>
      <c r="E227" s="155" t="s">
        <v>44</v>
      </c>
      <c r="F227" s="156" t="s">
        <v>354</v>
      </c>
      <c r="H227" s="157">
        <v>31.763000000000002</v>
      </c>
      <c r="I227" s="158"/>
      <c r="L227" s="154"/>
      <c r="M227" s="159"/>
      <c r="T227" s="160"/>
      <c r="AT227" s="155" t="s">
        <v>193</v>
      </c>
      <c r="AU227" s="155" t="s">
        <v>92</v>
      </c>
      <c r="AV227" s="13" t="s">
        <v>92</v>
      </c>
      <c r="AW227" s="13" t="s">
        <v>42</v>
      </c>
      <c r="AX227" s="13" t="s">
        <v>82</v>
      </c>
      <c r="AY227" s="155" t="s">
        <v>184</v>
      </c>
    </row>
    <row r="228" spans="2:65" s="14" customFormat="1">
      <c r="B228" s="161"/>
      <c r="D228" s="148" t="s">
        <v>193</v>
      </c>
      <c r="E228" s="162" t="s">
        <v>44</v>
      </c>
      <c r="F228" s="163" t="s">
        <v>210</v>
      </c>
      <c r="H228" s="164">
        <v>406.524</v>
      </c>
      <c r="I228" s="165"/>
      <c r="L228" s="161"/>
      <c r="M228" s="166"/>
      <c r="T228" s="167"/>
      <c r="AT228" s="162" t="s">
        <v>193</v>
      </c>
      <c r="AU228" s="162" t="s">
        <v>92</v>
      </c>
      <c r="AV228" s="14" t="s">
        <v>189</v>
      </c>
      <c r="AW228" s="14" t="s">
        <v>42</v>
      </c>
      <c r="AX228" s="14" t="s">
        <v>90</v>
      </c>
      <c r="AY228" s="162" t="s">
        <v>184</v>
      </c>
    </row>
    <row r="229" spans="2:65" s="1" customFormat="1" ht="37.799999999999997" customHeight="1">
      <c r="B229" s="34"/>
      <c r="C229" s="130" t="s">
        <v>355</v>
      </c>
      <c r="D229" s="130" t="s">
        <v>99</v>
      </c>
      <c r="E229" s="131" t="s">
        <v>356</v>
      </c>
      <c r="F229" s="132" t="s">
        <v>357</v>
      </c>
      <c r="G229" s="133" t="s">
        <v>270</v>
      </c>
      <c r="H229" s="134">
        <v>260.767</v>
      </c>
      <c r="I229" s="135"/>
      <c r="J229" s="136">
        <f>ROUND(I229*H229,2)</f>
        <v>0</v>
      </c>
      <c r="K229" s="132" t="s">
        <v>188</v>
      </c>
      <c r="L229" s="34"/>
      <c r="M229" s="137" t="s">
        <v>44</v>
      </c>
      <c r="N229" s="138" t="s">
        <v>53</v>
      </c>
      <c r="P229" s="139">
        <f>O229*H229</f>
        <v>0</v>
      </c>
      <c r="Q229" s="139">
        <v>0</v>
      </c>
      <c r="R229" s="139">
        <f>Q229*H229</f>
        <v>0</v>
      </c>
      <c r="S229" s="139">
        <v>0</v>
      </c>
      <c r="T229" s="140">
        <f>S229*H229</f>
        <v>0</v>
      </c>
      <c r="AR229" s="141" t="s">
        <v>189</v>
      </c>
      <c r="AT229" s="141" t="s">
        <v>99</v>
      </c>
      <c r="AU229" s="141" t="s">
        <v>92</v>
      </c>
      <c r="AY229" s="18" t="s">
        <v>184</v>
      </c>
      <c r="BE229" s="142">
        <f>IF(N229="základní",J229,0)</f>
        <v>0</v>
      </c>
      <c r="BF229" s="142">
        <f>IF(N229="snížená",J229,0)</f>
        <v>0</v>
      </c>
      <c r="BG229" s="142">
        <f>IF(N229="zákl. přenesená",J229,0)</f>
        <v>0</v>
      </c>
      <c r="BH229" s="142">
        <f>IF(N229="sníž. přenesená",J229,0)</f>
        <v>0</v>
      </c>
      <c r="BI229" s="142">
        <f>IF(N229="nulová",J229,0)</f>
        <v>0</v>
      </c>
      <c r="BJ229" s="18" t="s">
        <v>90</v>
      </c>
      <c r="BK229" s="142">
        <f>ROUND(I229*H229,2)</f>
        <v>0</v>
      </c>
      <c r="BL229" s="18" t="s">
        <v>189</v>
      </c>
      <c r="BM229" s="141" t="s">
        <v>358</v>
      </c>
    </row>
    <row r="230" spans="2:65" s="1" customFormat="1">
      <c r="B230" s="34"/>
      <c r="D230" s="143" t="s">
        <v>191</v>
      </c>
      <c r="F230" s="144" t="s">
        <v>359</v>
      </c>
      <c r="I230" s="145"/>
      <c r="L230" s="34"/>
      <c r="M230" s="146"/>
      <c r="T230" s="55"/>
      <c r="AT230" s="18" t="s">
        <v>191</v>
      </c>
      <c r="AU230" s="18" t="s">
        <v>92</v>
      </c>
    </row>
    <row r="231" spans="2:65" s="12" customFormat="1">
      <c r="B231" s="147"/>
      <c r="D231" s="148" t="s">
        <v>193</v>
      </c>
      <c r="E231" s="149" t="s">
        <v>44</v>
      </c>
      <c r="F231" s="150" t="s">
        <v>318</v>
      </c>
      <c r="H231" s="149" t="s">
        <v>44</v>
      </c>
      <c r="I231" s="151"/>
      <c r="L231" s="147"/>
      <c r="M231" s="152"/>
      <c r="T231" s="153"/>
      <c r="AT231" s="149" t="s">
        <v>193</v>
      </c>
      <c r="AU231" s="149" t="s">
        <v>92</v>
      </c>
      <c r="AV231" s="12" t="s">
        <v>90</v>
      </c>
      <c r="AW231" s="12" t="s">
        <v>42</v>
      </c>
      <c r="AX231" s="12" t="s">
        <v>82</v>
      </c>
      <c r="AY231" s="149" t="s">
        <v>184</v>
      </c>
    </row>
    <row r="232" spans="2:65" s="12" customFormat="1">
      <c r="B232" s="147"/>
      <c r="D232" s="148" t="s">
        <v>193</v>
      </c>
      <c r="E232" s="149" t="s">
        <v>44</v>
      </c>
      <c r="F232" s="150" t="s">
        <v>319</v>
      </c>
      <c r="H232" s="149" t="s">
        <v>44</v>
      </c>
      <c r="I232" s="151"/>
      <c r="L232" s="147"/>
      <c r="M232" s="152"/>
      <c r="T232" s="153"/>
      <c r="AT232" s="149" t="s">
        <v>193</v>
      </c>
      <c r="AU232" s="149" t="s">
        <v>92</v>
      </c>
      <c r="AV232" s="12" t="s">
        <v>90</v>
      </c>
      <c r="AW232" s="12" t="s">
        <v>42</v>
      </c>
      <c r="AX232" s="12" t="s">
        <v>82</v>
      </c>
      <c r="AY232" s="149" t="s">
        <v>184</v>
      </c>
    </row>
    <row r="233" spans="2:65" s="13" customFormat="1">
      <c r="B233" s="154"/>
      <c r="D233" s="148" t="s">
        <v>193</v>
      </c>
      <c r="E233" s="155" t="s">
        <v>44</v>
      </c>
      <c r="F233" s="156" t="s">
        <v>320</v>
      </c>
      <c r="H233" s="157">
        <v>214.149</v>
      </c>
      <c r="I233" s="158"/>
      <c r="L233" s="154"/>
      <c r="M233" s="159"/>
      <c r="T233" s="160"/>
      <c r="AT233" s="155" t="s">
        <v>193</v>
      </c>
      <c r="AU233" s="155" t="s">
        <v>92</v>
      </c>
      <c r="AV233" s="13" t="s">
        <v>92</v>
      </c>
      <c r="AW233" s="13" t="s">
        <v>42</v>
      </c>
      <c r="AX233" s="13" t="s">
        <v>82</v>
      </c>
      <c r="AY233" s="155" t="s">
        <v>184</v>
      </c>
    </row>
    <row r="234" spans="2:65" s="12" customFormat="1">
      <c r="B234" s="147"/>
      <c r="D234" s="148" t="s">
        <v>193</v>
      </c>
      <c r="E234" s="149" t="s">
        <v>44</v>
      </c>
      <c r="F234" s="150" t="s">
        <v>321</v>
      </c>
      <c r="H234" s="149" t="s">
        <v>44</v>
      </c>
      <c r="I234" s="151"/>
      <c r="L234" s="147"/>
      <c r="M234" s="152"/>
      <c r="T234" s="153"/>
      <c r="AT234" s="149" t="s">
        <v>193</v>
      </c>
      <c r="AU234" s="149" t="s">
        <v>92</v>
      </c>
      <c r="AV234" s="12" t="s">
        <v>90</v>
      </c>
      <c r="AW234" s="12" t="s">
        <v>42</v>
      </c>
      <c r="AX234" s="12" t="s">
        <v>82</v>
      </c>
      <c r="AY234" s="149" t="s">
        <v>184</v>
      </c>
    </row>
    <row r="235" spans="2:65" s="13" customFormat="1">
      <c r="B235" s="154"/>
      <c r="D235" s="148" t="s">
        <v>193</v>
      </c>
      <c r="E235" s="155" t="s">
        <v>44</v>
      </c>
      <c r="F235" s="156" t="s">
        <v>322</v>
      </c>
      <c r="H235" s="157">
        <v>18.149999999999999</v>
      </c>
      <c r="I235" s="158"/>
      <c r="L235" s="154"/>
      <c r="M235" s="159"/>
      <c r="T235" s="160"/>
      <c r="AT235" s="155" t="s">
        <v>193</v>
      </c>
      <c r="AU235" s="155" t="s">
        <v>92</v>
      </c>
      <c r="AV235" s="13" t="s">
        <v>92</v>
      </c>
      <c r="AW235" s="13" t="s">
        <v>42</v>
      </c>
      <c r="AX235" s="13" t="s">
        <v>82</v>
      </c>
      <c r="AY235" s="155" t="s">
        <v>184</v>
      </c>
    </row>
    <row r="236" spans="2:65" s="12" customFormat="1">
      <c r="B236" s="147"/>
      <c r="D236" s="148" t="s">
        <v>193</v>
      </c>
      <c r="E236" s="149" t="s">
        <v>44</v>
      </c>
      <c r="F236" s="150" t="s">
        <v>360</v>
      </c>
      <c r="H236" s="149" t="s">
        <v>44</v>
      </c>
      <c r="I236" s="151"/>
      <c r="L236" s="147"/>
      <c r="M236" s="152"/>
      <c r="T236" s="153"/>
      <c r="AT236" s="149" t="s">
        <v>193</v>
      </c>
      <c r="AU236" s="149" t="s">
        <v>92</v>
      </c>
      <c r="AV236" s="12" t="s">
        <v>90</v>
      </c>
      <c r="AW236" s="12" t="s">
        <v>42</v>
      </c>
      <c r="AX236" s="12" t="s">
        <v>82</v>
      </c>
      <c r="AY236" s="149" t="s">
        <v>184</v>
      </c>
    </row>
    <row r="237" spans="2:65" s="13" customFormat="1">
      <c r="B237" s="154"/>
      <c r="D237" s="148" t="s">
        <v>193</v>
      </c>
      <c r="E237" s="155" t="s">
        <v>44</v>
      </c>
      <c r="F237" s="156" t="s">
        <v>361</v>
      </c>
      <c r="H237" s="157">
        <v>28.468</v>
      </c>
      <c r="I237" s="158"/>
      <c r="L237" s="154"/>
      <c r="M237" s="159"/>
      <c r="T237" s="160"/>
      <c r="AT237" s="155" t="s">
        <v>193</v>
      </c>
      <c r="AU237" s="155" t="s">
        <v>92</v>
      </c>
      <c r="AV237" s="13" t="s">
        <v>92</v>
      </c>
      <c r="AW237" s="13" t="s">
        <v>42</v>
      </c>
      <c r="AX237" s="13" t="s">
        <v>82</v>
      </c>
      <c r="AY237" s="155" t="s">
        <v>184</v>
      </c>
    </row>
    <row r="238" spans="2:65" s="14" customFormat="1">
      <c r="B238" s="161"/>
      <c r="D238" s="148" t="s">
        <v>193</v>
      </c>
      <c r="E238" s="162" t="s">
        <v>44</v>
      </c>
      <c r="F238" s="163" t="s">
        <v>210</v>
      </c>
      <c r="H238" s="164">
        <v>260.767</v>
      </c>
      <c r="I238" s="165"/>
      <c r="L238" s="161"/>
      <c r="M238" s="166"/>
      <c r="T238" s="167"/>
      <c r="AT238" s="162" t="s">
        <v>193</v>
      </c>
      <c r="AU238" s="162" t="s">
        <v>92</v>
      </c>
      <c r="AV238" s="14" t="s">
        <v>189</v>
      </c>
      <c r="AW238" s="14" t="s">
        <v>42</v>
      </c>
      <c r="AX238" s="14" t="s">
        <v>90</v>
      </c>
      <c r="AY238" s="162" t="s">
        <v>184</v>
      </c>
    </row>
    <row r="239" spans="2:65" s="1" customFormat="1" ht="44.25" customHeight="1">
      <c r="B239" s="34"/>
      <c r="C239" s="130" t="s">
        <v>362</v>
      </c>
      <c r="D239" s="130" t="s">
        <v>99</v>
      </c>
      <c r="E239" s="131" t="s">
        <v>363</v>
      </c>
      <c r="F239" s="132" t="s">
        <v>364</v>
      </c>
      <c r="G239" s="133" t="s">
        <v>270</v>
      </c>
      <c r="H239" s="134">
        <v>10.89</v>
      </c>
      <c r="I239" s="135"/>
      <c r="J239" s="136">
        <f>ROUND(I239*H239,2)</f>
        <v>0</v>
      </c>
      <c r="K239" s="132" t="s">
        <v>188</v>
      </c>
      <c r="L239" s="34"/>
      <c r="M239" s="137" t="s">
        <v>44</v>
      </c>
      <c r="N239" s="138" t="s">
        <v>53</v>
      </c>
      <c r="P239" s="139">
        <f>O239*H239</f>
        <v>0</v>
      </c>
      <c r="Q239" s="139">
        <v>0</v>
      </c>
      <c r="R239" s="139">
        <f>Q239*H239</f>
        <v>0</v>
      </c>
      <c r="S239" s="139">
        <v>0</v>
      </c>
      <c r="T239" s="140">
        <f>S239*H239</f>
        <v>0</v>
      </c>
      <c r="AR239" s="141" t="s">
        <v>189</v>
      </c>
      <c r="AT239" s="141" t="s">
        <v>99</v>
      </c>
      <c r="AU239" s="141" t="s">
        <v>92</v>
      </c>
      <c r="AY239" s="18" t="s">
        <v>184</v>
      </c>
      <c r="BE239" s="142">
        <f>IF(N239="základní",J239,0)</f>
        <v>0</v>
      </c>
      <c r="BF239" s="142">
        <f>IF(N239="snížená",J239,0)</f>
        <v>0</v>
      </c>
      <c r="BG239" s="142">
        <f>IF(N239="zákl. přenesená",J239,0)</f>
        <v>0</v>
      </c>
      <c r="BH239" s="142">
        <f>IF(N239="sníž. přenesená",J239,0)</f>
        <v>0</v>
      </c>
      <c r="BI239" s="142">
        <f>IF(N239="nulová",J239,0)</f>
        <v>0</v>
      </c>
      <c r="BJ239" s="18" t="s">
        <v>90</v>
      </c>
      <c r="BK239" s="142">
        <f>ROUND(I239*H239,2)</f>
        <v>0</v>
      </c>
      <c r="BL239" s="18" t="s">
        <v>189</v>
      </c>
      <c r="BM239" s="141" t="s">
        <v>365</v>
      </c>
    </row>
    <row r="240" spans="2:65" s="1" customFormat="1">
      <c r="B240" s="34"/>
      <c r="D240" s="143" t="s">
        <v>191</v>
      </c>
      <c r="F240" s="144" t="s">
        <v>366</v>
      </c>
      <c r="I240" s="145"/>
      <c r="L240" s="34"/>
      <c r="M240" s="146"/>
      <c r="T240" s="55"/>
      <c r="AT240" s="18" t="s">
        <v>191</v>
      </c>
      <c r="AU240" s="18" t="s">
        <v>92</v>
      </c>
    </row>
    <row r="241" spans="2:65" s="12" customFormat="1">
      <c r="B241" s="147"/>
      <c r="D241" s="148" t="s">
        <v>193</v>
      </c>
      <c r="E241" s="149" t="s">
        <v>44</v>
      </c>
      <c r="F241" s="150" t="s">
        <v>194</v>
      </c>
      <c r="H241" s="149" t="s">
        <v>44</v>
      </c>
      <c r="I241" s="151"/>
      <c r="L241" s="147"/>
      <c r="M241" s="152"/>
      <c r="T241" s="153"/>
      <c r="AT241" s="149" t="s">
        <v>193</v>
      </c>
      <c r="AU241" s="149" t="s">
        <v>92</v>
      </c>
      <c r="AV241" s="12" t="s">
        <v>90</v>
      </c>
      <c r="AW241" s="12" t="s">
        <v>42</v>
      </c>
      <c r="AX241" s="12" t="s">
        <v>82</v>
      </c>
      <c r="AY241" s="149" t="s">
        <v>184</v>
      </c>
    </row>
    <row r="242" spans="2:65" s="12" customFormat="1">
      <c r="B242" s="147"/>
      <c r="D242" s="148" t="s">
        <v>193</v>
      </c>
      <c r="E242" s="149" t="s">
        <v>44</v>
      </c>
      <c r="F242" s="150" t="s">
        <v>195</v>
      </c>
      <c r="H242" s="149" t="s">
        <v>44</v>
      </c>
      <c r="I242" s="151"/>
      <c r="L242" s="147"/>
      <c r="M242" s="152"/>
      <c r="T242" s="153"/>
      <c r="AT242" s="149" t="s">
        <v>193</v>
      </c>
      <c r="AU242" s="149" t="s">
        <v>92</v>
      </c>
      <c r="AV242" s="12" t="s">
        <v>90</v>
      </c>
      <c r="AW242" s="12" t="s">
        <v>42</v>
      </c>
      <c r="AX242" s="12" t="s">
        <v>82</v>
      </c>
      <c r="AY242" s="149" t="s">
        <v>184</v>
      </c>
    </row>
    <row r="243" spans="2:65" s="12" customFormat="1" ht="20.399999999999999">
      <c r="B243" s="147"/>
      <c r="D243" s="148" t="s">
        <v>193</v>
      </c>
      <c r="E243" s="149" t="s">
        <v>44</v>
      </c>
      <c r="F243" s="150" t="s">
        <v>286</v>
      </c>
      <c r="H243" s="149" t="s">
        <v>44</v>
      </c>
      <c r="I243" s="151"/>
      <c r="L243" s="147"/>
      <c r="M243" s="152"/>
      <c r="T243" s="153"/>
      <c r="AT243" s="149" t="s">
        <v>193</v>
      </c>
      <c r="AU243" s="149" t="s">
        <v>92</v>
      </c>
      <c r="AV243" s="12" t="s">
        <v>90</v>
      </c>
      <c r="AW243" s="12" t="s">
        <v>42</v>
      </c>
      <c r="AX243" s="12" t="s">
        <v>82</v>
      </c>
      <c r="AY243" s="149" t="s">
        <v>184</v>
      </c>
    </row>
    <row r="244" spans="2:65" s="12" customFormat="1">
      <c r="B244" s="147"/>
      <c r="D244" s="148" t="s">
        <v>193</v>
      </c>
      <c r="E244" s="149" t="s">
        <v>44</v>
      </c>
      <c r="F244" s="150" t="s">
        <v>367</v>
      </c>
      <c r="H244" s="149" t="s">
        <v>44</v>
      </c>
      <c r="I244" s="151"/>
      <c r="L244" s="147"/>
      <c r="M244" s="152"/>
      <c r="T244" s="153"/>
      <c r="AT244" s="149" t="s">
        <v>193</v>
      </c>
      <c r="AU244" s="149" t="s">
        <v>92</v>
      </c>
      <c r="AV244" s="12" t="s">
        <v>90</v>
      </c>
      <c r="AW244" s="12" t="s">
        <v>42</v>
      </c>
      <c r="AX244" s="12" t="s">
        <v>82</v>
      </c>
      <c r="AY244" s="149" t="s">
        <v>184</v>
      </c>
    </row>
    <row r="245" spans="2:65" s="13" customFormat="1">
      <c r="B245" s="154"/>
      <c r="D245" s="148" t="s">
        <v>193</v>
      </c>
      <c r="E245" s="155" t="s">
        <v>44</v>
      </c>
      <c r="F245" s="156" t="s">
        <v>288</v>
      </c>
      <c r="H245" s="157">
        <v>18.149999999999999</v>
      </c>
      <c r="I245" s="158"/>
      <c r="L245" s="154"/>
      <c r="M245" s="159"/>
      <c r="T245" s="160"/>
      <c r="AT245" s="155" t="s">
        <v>193</v>
      </c>
      <c r="AU245" s="155" t="s">
        <v>92</v>
      </c>
      <c r="AV245" s="13" t="s">
        <v>92</v>
      </c>
      <c r="AW245" s="13" t="s">
        <v>42</v>
      </c>
      <c r="AX245" s="13" t="s">
        <v>82</v>
      </c>
      <c r="AY245" s="155" t="s">
        <v>184</v>
      </c>
    </row>
    <row r="246" spans="2:65" s="13" customFormat="1">
      <c r="B246" s="154"/>
      <c r="D246" s="148" t="s">
        <v>193</v>
      </c>
      <c r="E246" s="155" t="s">
        <v>44</v>
      </c>
      <c r="F246" s="156" t="s">
        <v>368</v>
      </c>
      <c r="H246" s="157">
        <v>-1.21</v>
      </c>
      <c r="I246" s="158"/>
      <c r="L246" s="154"/>
      <c r="M246" s="159"/>
      <c r="T246" s="160"/>
      <c r="AT246" s="155" t="s">
        <v>193</v>
      </c>
      <c r="AU246" s="155" t="s">
        <v>92</v>
      </c>
      <c r="AV246" s="13" t="s">
        <v>92</v>
      </c>
      <c r="AW246" s="13" t="s">
        <v>42</v>
      </c>
      <c r="AX246" s="13" t="s">
        <v>82</v>
      </c>
      <c r="AY246" s="155" t="s">
        <v>184</v>
      </c>
    </row>
    <row r="247" spans="2:65" s="13" customFormat="1">
      <c r="B247" s="154"/>
      <c r="D247" s="148" t="s">
        <v>193</v>
      </c>
      <c r="E247" s="155" t="s">
        <v>44</v>
      </c>
      <c r="F247" s="156" t="s">
        <v>369</v>
      </c>
      <c r="H247" s="157">
        <v>-6.05</v>
      </c>
      <c r="I247" s="158"/>
      <c r="L247" s="154"/>
      <c r="M247" s="159"/>
      <c r="T247" s="160"/>
      <c r="AT247" s="155" t="s">
        <v>193</v>
      </c>
      <c r="AU247" s="155" t="s">
        <v>92</v>
      </c>
      <c r="AV247" s="13" t="s">
        <v>92</v>
      </c>
      <c r="AW247" s="13" t="s">
        <v>42</v>
      </c>
      <c r="AX247" s="13" t="s">
        <v>82</v>
      </c>
      <c r="AY247" s="155" t="s">
        <v>184</v>
      </c>
    </row>
    <row r="248" spans="2:65" s="14" customFormat="1">
      <c r="B248" s="161"/>
      <c r="D248" s="148" t="s">
        <v>193</v>
      </c>
      <c r="E248" s="162" t="s">
        <v>44</v>
      </c>
      <c r="F248" s="163" t="s">
        <v>210</v>
      </c>
      <c r="H248" s="164">
        <v>10.89</v>
      </c>
      <c r="I248" s="165"/>
      <c r="L248" s="161"/>
      <c r="M248" s="166"/>
      <c r="T248" s="167"/>
      <c r="AT248" s="162" t="s">
        <v>193</v>
      </c>
      <c r="AU248" s="162" t="s">
        <v>92</v>
      </c>
      <c r="AV248" s="14" t="s">
        <v>189</v>
      </c>
      <c r="AW248" s="14" t="s">
        <v>42</v>
      </c>
      <c r="AX248" s="14" t="s">
        <v>90</v>
      </c>
      <c r="AY248" s="162" t="s">
        <v>184</v>
      </c>
    </row>
    <row r="249" spans="2:65" s="1" customFormat="1" ht="16.5" customHeight="1">
      <c r="B249" s="34"/>
      <c r="C249" s="175" t="s">
        <v>370</v>
      </c>
      <c r="D249" s="175" t="s">
        <v>341</v>
      </c>
      <c r="E249" s="176" t="s">
        <v>371</v>
      </c>
      <c r="F249" s="177" t="s">
        <v>372</v>
      </c>
      <c r="G249" s="178" t="s">
        <v>344</v>
      </c>
      <c r="H249" s="179">
        <v>21.78</v>
      </c>
      <c r="I249" s="180"/>
      <c r="J249" s="181">
        <f>ROUND(I249*H249,2)</f>
        <v>0</v>
      </c>
      <c r="K249" s="177" t="s">
        <v>188</v>
      </c>
      <c r="L249" s="182"/>
      <c r="M249" s="183" t="s">
        <v>44</v>
      </c>
      <c r="N249" s="184" t="s">
        <v>53</v>
      </c>
      <c r="P249" s="139">
        <f>O249*H249</f>
        <v>0</v>
      </c>
      <c r="Q249" s="139">
        <v>0</v>
      </c>
      <c r="R249" s="139">
        <f>Q249*H249</f>
        <v>0</v>
      </c>
      <c r="S249" s="139">
        <v>0</v>
      </c>
      <c r="T249" s="140">
        <f>S249*H249</f>
        <v>0</v>
      </c>
      <c r="AR249" s="141" t="s">
        <v>235</v>
      </c>
      <c r="AT249" s="141" t="s">
        <v>341</v>
      </c>
      <c r="AU249" s="141" t="s">
        <v>92</v>
      </c>
      <c r="AY249" s="18" t="s">
        <v>184</v>
      </c>
      <c r="BE249" s="142">
        <f>IF(N249="základní",J249,0)</f>
        <v>0</v>
      </c>
      <c r="BF249" s="142">
        <f>IF(N249="snížená",J249,0)</f>
        <v>0</v>
      </c>
      <c r="BG249" s="142">
        <f>IF(N249="zákl. přenesená",J249,0)</f>
        <v>0</v>
      </c>
      <c r="BH249" s="142">
        <f>IF(N249="sníž. přenesená",J249,0)</f>
        <v>0</v>
      </c>
      <c r="BI249" s="142">
        <f>IF(N249="nulová",J249,0)</f>
        <v>0</v>
      </c>
      <c r="BJ249" s="18" t="s">
        <v>90</v>
      </c>
      <c r="BK249" s="142">
        <f>ROUND(I249*H249,2)</f>
        <v>0</v>
      </c>
      <c r="BL249" s="18" t="s">
        <v>189</v>
      </c>
      <c r="BM249" s="141" t="s">
        <v>373</v>
      </c>
    </row>
    <row r="250" spans="2:65" s="13" customFormat="1">
      <c r="B250" s="154"/>
      <c r="D250" s="148" t="s">
        <v>193</v>
      </c>
      <c r="F250" s="156" t="s">
        <v>374</v>
      </c>
      <c r="H250" s="157">
        <v>21.78</v>
      </c>
      <c r="I250" s="158"/>
      <c r="L250" s="154"/>
      <c r="M250" s="159"/>
      <c r="T250" s="160"/>
      <c r="AT250" s="155" t="s">
        <v>193</v>
      </c>
      <c r="AU250" s="155" t="s">
        <v>92</v>
      </c>
      <c r="AV250" s="13" t="s">
        <v>92</v>
      </c>
      <c r="AW250" s="13" t="s">
        <v>4</v>
      </c>
      <c r="AX250" s="13" t="s">
        <v>90</v>
      </c>
      <c r="AY250" s="155" t="s">
        <v>184</v>
      </c>
    </row>
    <row r="251" spans="2:65" s="1" customFormat="1" ht="66.75" customHeight="1">
      <c r="B251" s="34"/>
      <c r="C251" s="130" t="s">
        <v>375</v>
      </c>
      <c r="D251" s="130" t="s">
        <v>99</v>
      </c>
      <c r="E251" s="131" t="s">
        <v>376</v>
      </c>
      <c r="F251" s="132" t="s">
        <v>377</v>
      </c>
      <c r="G251" s="133" t="s">
        <v>270</v>
      </c>
      <c r="H251" s="134">
        <v>5.67</v>
      </c>
      <c r="I251" s="135"/>
      <c r="J251" s="136">
        <f>ROUND(I251*H251,2)</f>
        <v>0</v>
      </c>
      <c r="K251" s="132" t="s">
        <v>188</v>
      </c>
      <c r="L251" s="34"/>
      <c r="M251" s="137" t="s">
        <v>44</v>
      </c>
      <c r="N251" s="138" t="s">
        <v>53</v>
      </c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AR251" s="141" t="s">
        <v>189</v>
      </c>
      <c r="AT251" s="141" t="s">
        <v>99</v>
      </c>
      <c r="AU251" s="141" t="s">
        <v>92</v>
      </c>
      <c r="AY251" s="18" t="s">
        <v>184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8" t="s">
        <v>90</v>
      </c>
      <c r="BK251" s="142">
        <f>ROUND(I251*H251,2)</f>
        <v>0</v>
      </c>
      <c r="BL251" s="18" t="s">
        <v>189</v>
      </c>
      <c r="BM251" s="141" t="s">
        <v>378</v>
      </c>
    </row>
    <row r="252" spans="2:65" s="1" customFormat="1">
      <c r="B252" s="34"/>
      <c r="D252" s="143" t="s">
        <v>191</v>
      </c>
      <c r="F252" s="144" t="s">
        <v>379</v>
      </c>
      <c r="I252" s="145"/>
      <c r="L252" s="34"/>
      <c r="M252" s="146"/>
      <c r="T252" s="55"/>
      <c r="AT252" s="18" t="s">
        <v>191</v>
      </c>
      <c r="AU252" s="18" t="s">
        <v>92</v>
      </c>
    </row>
    <row r="253" spans="2:65" s="12" customFormat="1">
      <c r="B253" s="147"/>
      <c r="D253" s="148" t="s">
        <v>193</v>
      </c>
      <c r="E253" s="149" t="s">
        <v>44</v>
      </c>
      <c r="F253" s="150" t="s">
        <v>194</v>
      </c>
      <c r="H253" s="149" t="s">
        <v>44</v>
      </c>
      <c r="I253" s="151"/>
      <c r="L253" s="147"/>
      <c r="M253" s="152"/>
      <c r="T253" s="153"/>
      <c r="AT253" s="149" t="s">
        <v>193</v>
      </c>
      <c r="AU253" s="149" t="s">
        <v>92</v>
      </c>
      <c r="AV253" s="12" t="s">
        <v>90</v>
      </c>
      <c r="AW253" s="12" t="s">
        <v>42</v>
      </c>
      <c r="AX253" s="12" t="s">
        <v>82</v>
      </c>
      <c r="AY253" s="149" t="s">
        <v>184</v>
      </c>
    </row>
    <row r="254" spans="2:65" s="12" customFormat="1">
      <c r="B254" s="147"/>
      <c r="D254" s="148" t="s">
        <v>193</v>
      </c>
      <c r="E254" s="149" t="s">
        <v>44</v>
      </c>
      <c r="F254" s="150" t="s">
        <v>195</v>
      </c>
      <c r="H254" s="149" t="s">
        <v>44</v>
      </c>
      <c r="I254" s="151"/>
      <c r="L254" s="147"/>
      <c r="M254" s="152"/>
      <c r="T254" s="153"/>
      <c r="AT254" s="149" t="s">
        <v>193</v>
      </c>
      <c r="AU254" s="149" t="s">
        <v>92</v>
      </c>
      <c r="AV254" s="12" t="s">
        <v>90</v>
      </c>
      <c r="AW254" s="12" t="s">
        <v>42</v>
      </c>
      <c r="AX254" s="12" t="s">
        <v>82</v>
      </c>
      <c r="AY254" s="149" t="s">
        <v>184</v>
      </c>
    </row>
    <row r="255" spans="2:65" s="12" customFormat="1" ht="20.399999999999999">
      <c r="B255" s="147"/>
      <c r="D255" s="148" t="s">
        <v>193</v>
      </c>
      <c r="E255" s="149" t="s">
        <v>44</v>
      </c>
      <c r="F255" s="150" t="s">
        <v>286</v>
      </c>
      <c r="H255" s="149" t="s">
        <v>44</v>
      </c>
      <c r="I255" s="151"/>
      <c r="L255" s="147"/>
      <c r="M255" s="152"/>
      <c r="T255" s="153"/>
      <c r="AT255" s="149" t="s">
        <v>193</v>
      </c>
      <c r="AU255" s="149" t="s">
        <v>92</v>
      </c>
      <c r="AV255" s="12" t="s">
        <v>90</v>
      </c>
      <c r="AW255" s="12" t="s">
        <v>42</v>
      </c>
      <c r="AX255" s="12" t="s">
        <v>82</v>
      </c>
      <c r="AY255" s="149" t="s">
        <v>184</v>
      </c>
    </row>
    <row r="256" spans="2:65" s="13" customFormat="1">
      <c r="B256" s="154"/>
      <c r="D256" s="148" t="s">
        <v>193</v>
      </c>
      <c r="E256" s="155" t="s">
        <v>44</v>
      </c>
      <c r="F256" s="156" t="s">
        <v>380</v>
      </c>
      <c r="H256" s="157">
        <v>6.05</v>
      </c>
      <c r="I256" s="158"/>
      <c r="L256" s="154"/>
      <c r="M256" s="159"/>
      <c r="T256" s="160"/>
      <c r="AT256" s="155" t="s">
        <v>193</v>
      </c>
      <c r="AU256" s="155" t="s">
        <v>92</v>
      </c>
      <c r="AV256" s="13" t="s">
        <v>92</v>
      </c>
      <c r="AW256" s="13" t="s">
        <v>42</v>
      </c>
      <c r="AX256" s="13" t="s">
        <v>82</v>
      </c>
      <c r="AY256" s="155" t="s">
        <v>184</v>
      </c>
    </row>
    <row r="257" spans="2:65" s="13" customFormat="1">
      <c r="B257" s="154"/>
      <c r="D257" s="148" t="s">
        <v>193</v>
      </c>
      <c r="E257" s="155" t="s">
        <v>44</v>
      </c>
      <c r="F257" s="156" t="s">
        <v>381</v>
      </c>
      <c r="H257" s="157">
        <v>-0.38</v>
      </c>
      <c r="I257" s="158"/>
      <c r="L257" s="154"/>
      <c r="M257" s="159"/>
      <c r="T257" s="160"/>
      <c r="AT257" s="155" t="s">
        <v>193</v>
      </c>
      <c r="AU257" s="155" t="s">
        <v>92</v>
      </c>
      <c r="AV257" s="13" t="s">
        <v>92</v>
      </c>
      <c r="AW257" s="13" t="s">
        <v>42</v>
      </c>
      <c r="AX257" s="13" t="s">
        <v>82</v>
      </c>
      <c r="AY257" s="155" t="s">
        <v>184</v>
      </c>
    </row>
    <row r="258" spans="2:65" s="14" customFormat="1">
      <c r="B258" s="161"/>
      <c r="D258" s="148" t="s">
        <v>193</v>
      </c>
      <c r="E258" s="162" t="s">
        <v>44</v>
      </c>
      <c r="F258" s="163" t="s">
        <v>210</v>
      </c>
      <c r="H258" s="164">
        <v>5.67</v>
      </c>
      <c r="I258" s="165"/>
      <c r="L258" s="161"/>
      <c r="M258" s="166"/>
      <c r="T258" s="167"/>
      <c r="AT258" s="162" t="s">
        <v>193</v>
      </c>
      <c r="AU258" s="162" t="s">
        <v>92</v>
      </c>
      <c r="AV258" s="14" t="s">
        <v>189</v>
      </c>
      <c r="AW258" s="14" t="s">
        <v>42</v>
      </c>
      <c r="AX258" s="14" t="s">
        <v>90</v>
      </c>
      <c r="AY258" s="162" t="s">
        <v>184</v>
      </c>
    </row>
    <row r="259" spans="2:65" s="1" customFormat="1" ht="16.5" customHeight="1">
      <c r="B259" s="34"/>
      <c r="C259" s="175" t="s">
        <v>382</v>
      </c>
      <c r="D259" s="175" t="s">
        <v>341</v>
      </c>
      <c r="E259" s="176" t="s">
        <v>383</v>
      </c>
      <c r="F259" s="177" t="s">
        <v>384</v>
      </c>
      <c r="G259" s="178" t="s">
        <v>344</v>
      </c>
      <c r="H259" s="179">
        <v>11.34</v>
      </c>
      <c r="I259" s="180"/>
      <c r="J259" s="181">
        <f>ROUND(I259*H259,2)</f>
        <v>0</v>
      </c>
      <c r="K259" s="177" t="s">
        <v>188</v>
      </c>
      <c r="L259" s="182"/>
      <c r="M259" s="183" t="s">
        <v>44</v>
      </c>
      <c r="N259" s="184" t="s">
        <v>53</v>
      </c>
      <c r="P259" s="139">
        <f>O259*H259</f>
        <v>0</v>
      </c>
      <c r="Q259" s="139">
        <v>0</v>
      </c>
      <c r="R259" s="139">
        <f>Q259*H259</f>
        <v>0</v>
      </c>
      <c r="S259" s="139">
        <v>0</v>
      </c>
      <c r="T259" s="140">
        <f>S259*H259</f>
        <v>0</v>
      </c>
      <c r="AR259" s="141" t="s">
        <v>235</v>
      </c>
      <c r="AT259" s="141" t="s">
        <v>341</v>
      </c>
      <c r="AU259" s="141" t="s">
        <v>92</v>
      </c>
      <c r="AY259" s="18" t="s">
        <v>184</v>
      </c>
      <c r="BE259" s="142">
        <f>IF(N259="základní",J259,0)</f>
        <v>0</v>
      </c>
      <c r="BF259" s="142">
        <f>IF(N259="snížená",J259,0)</f>
        <v>0</v>
      </c>
      <c r="BG259" s="142">
        <f>IF(N259="zákl. přenesená",J259,0)</f>
        <v>0</v>
      </c>
      <c r="BH259" s="142">
        <f>IF(N259="sníž. přenesená",J259,0)</f>
        <v>0</v>
      </c>
      <c r="BI259" s="142">
        <f>IF(N259="nulová",J259,0)</f>
        <v>0</v>
      </c>
      <c r="BJ259" s="18" t="s">
        <v>90</v>
      </c>
      <c r="BK259" s="142">
        <f>ROUND(I259*H259,2)</f>
        <v>0</v>
      </c>
      <c r="BL259" s="18" t="s">
        <v>189</v>
      </c>
      <c r="BM259" s="141" t="s">
        <v>385</v>
      </c>
    </row>
    <row r="260" spans="2:65" s="13" customFormat="1">
      <c r="B260" s="154"/>
      <c r="D260" s="148" t="s">
        <v>193</v>
      </c>
      <c r="F260" s="156" t="s">
        <v>386</v>
      </c>
      <c r="H260" s="157">
        <v>11.34</v>
      </c>
      <c r="I260" s="158"/>
      <c r="L260" s="154"/>
      <c r="M260" s="159"/>
      <c r="T260" s="160"/>
      <c r="AT260" s="155" t="s">
        <v>193</v>
      </c>
      <c r="AU260" s="155" t="s">
        <v>92</v>
      </c>
      <c r="AV260" s="13" t="s">
        <v>92</v>
      </c>
      <c r="AW260" s="13" t="s">
        <v>4</v>
      </c>
      <c r="AX260" s="13" t="s">
        <v>90</v>
      </c>
      <c r="AY260" s="155" t="s">
        <v>184</v>
      </c>
    </row>
    <row r="261" spans="2:65" s="1" customFormat="1" ht="24.15" customHeight="1">
      <c r="B261" s="34"/>
      <c r="C261" s="130" t="s">
        <v>387</v>
      </c>
      <c r="D261" s="130" t="s">
        <v>99</v>
      </c>
      <c r="E261" s="131" t="s">
        <v>388</v>
      </c>
      <c r="F261" s="132" t="s">
        <v>389</v>
      </c>
      <c r="G261" s="133" t="s">
        <v>101</v>
      </c>
      <c r="H261" s="134">
        <v>1427.655</v>
      </c>
      <c r="I261" s="135"/>
      <c r="J261" s="136">
        <f>ROUND(I261*H261,2)</f>
        <v>0</v>
      </c>
      <c r="K261" s="132" t="s">
        <v>188</v>
      </c>
      <c r="L261" s="34"/>
      <c r="M261" s="137" t="s">
        <v>44</v>
      </c>
      <c r="N261" s="138" t="s">
        <v>53</v>
      </c>
      <c r="P261" s="139">
        <f>O261*H261</f>
        <v>0</v>
      </c>
      <c r="Q261" s="139">
        <v>0</v>
      </c>
      <c r="R261" s="139">
        <f>Q261*H261</f>
        <v>0</v>
      </c>
      <c r="S261" s="139">
        <v>0</v>
      </c>
      <c r="T261" s="140">
        <f>S261*H261</f>
        <v>0</v>
      </c>
      <c r="AR261" s="141" t="s">
        <v>189</v>
      </c>
      <c r="AT261" s="141" t="s">
        <v>99</v>
      </c>
      <c r="AU261" s="141" t="s">
        <v>92</v>
      </c>
      <c r="AY261" s="18" t="s">
        <v>184</v>
      </c>
      <c r="BE261" s="142">
        <f>IF(N261="základní",J261,0)</f>
        <v>0</v>
      </c>
      <c r="BF261" s="142">
        <f>IF(N261="snížená",J261,0)</f>
        <v>0</v>
      </c>
      <c r="BG261" s="142">
        <f>IF(N261="zákl. přenesená",J261,0)</f>
        <v>0</v>
      </c>
      <c r="BH261" s="142">
        <f>IF(N261="sníž. přenesená",J261,0)</f>
        <v>0</v>
      </c>
      <c r="BI261" s="142">
        <f>IF(N261="nulová",J261,0)</f>
        <v>0</v>
      </c>
      <c r="BJ261" s="18" t="s">
        <v>90</v>
      </c>
      <c r="BK261" s="142">
        <f>ROUND(I261*H261,2)</f>
        <v>0</v>
      </c>
      <c r="BL261" s="18" t="s">
        <v>189</v>
      </c>
      <c r="BM261" s="141" t="s">
        <v>390</v>
      </c>
    </row>
    <row r="262" spans="2:65" s="1" customFormat="1">
      <c r="B262" s="34"/>
      <c r="D262" s="143" t="s">
        <v>191</v>
      </c>
      <c r="F262" s="144" t="s">
        <v>391</v>
      </c>
      <c r="I262" s="145"/>
      <c r="L262" s="34"/>
      <c r="M262" s="146"/>
      <c r="T262" s="55"/>
      <c r="AT262" s="18" t="s">
        <v>191</v>
      </c>
      <c r="AU262" s="18" t="s">
        <v>92</v>
      </c>
    </row>
    <row r="263" spans="2:65" s="12" customFormat="1">
      <c r="B263" s="147"/>
      <c r="D263" s="148" t="s">
        <v>193</v>
      </c>
      <c r="E263" s="149" t="s">
        <v>44</v>
      </c>
      <c r="F263" s="150" t="s">
        <v>194</v>
      </c>
      <c r="H263" s="149" t="s">
        <v>44</v>
      </c>
      <c r="I263" s="151"/>
      <c r="L263" s="147"/>
      <c r="M263" s="152"/>
      <c r="T263" s="153"/>
      <c r="AT263" s="149" t="s">
        <v>193</v>
      </c>
      <c r="AU263" s="149" t="s">
        <v>92</v>
      </c>
      <c r="AV263" s="12" t="s">
        <v>90</v>
      </c>
      <c r="AW263" s="12" t="s">
        <v>42</v>
      </c>
      <c r="AX263" s="12" t="s">
        <v>82</v>
      </c>
      <c r="AY263" s="149" t="s">
        <v>184</v>
      </c>
    </row>
    <row r="264" spans="2:65" s="12" customFormat="1">
      <c r="B264" s="147"/>
      <c r="D264" s="148" t="s">
        <v>193</v>
      </c>
      <c r="E264" s="149" t="s">
        <v>44</v>
      </c>
      <c r="F264" s="150" t="s">
        <v>195</v>
      </c>
      <c r="H264" s="149" t="s">
        <v>44</v>
      </c>
      <c r="I264" s="151"/>
      <c r="L264" s="147"/>
      <c r="M264" s="152"/>
      <c r="T264" s="153"/>
      <c r="AT264" s="149" t="s">
        <v>193</v>
      </c>
      <c r="AU264" s="149" t="s">
        <v>92</v>
      </c>
      <c r="AV264" s="12" t="s">
        <v>90</v>
      </c>
      <c r="AW264" s="12" t="s">
        <v>42</v>
      </c>
      <c r="AX264" s="12" t="s">
        <v>82</v>
      </c>
      <c r="AY264" s="149" t="s">
        <v>184</v>
      </c>
    </row>
    <row r="265" spans="2:65" s="12" customFormat="1">
      <c r="B265" s="147"/>
      <c r="D265" s="148" t="s">
        <v>193</v>
      </c>
      <c r="E265" s="149" t="s">
        <v>44</v>
      </c>
      <c r="F265" s="150" t="s">
        <v>273</v>
      </c>
      <c r="H265" s="149" t="s">
        <v>44</v>
      </c>
      <c r="I265" s="151"/>
      <c r="L265" s="147"/>
      <c r="M265" s="152"/>
      <c r="T265" s="153"/>
      <c r="AT265" s="149" t="s">
        <v>193</v>
      </c>
      <c r="AU265" s="149" t="s">
        <v>92</v>
      </c>
      <c r="AV265" s="12" t="s">
        <v>90</v>
      </c>
      <c r="AW265" s="12" t="s">
        <v>42</v>
      </c>
      <c r="AX265" s="12" t="s">
        <v>82</v>
      </c>
      <c r="AY265" s="149" t="s">
        <v>184</v>
      </c>
    </row>
    <row r="266" spans="2:65" s="13" customFormat="1">
      <c r="B266" s="154"/>
      <c r="D266" s="148" t="s">
        <v>193</v>
      </c>
      <c r="E266" s="155" t="s">
        <v>44</v>
      </c>
      <c r="F266" s="156" t="s">
        <v>125</v>
      </c>
      <c r="H266" s="157">
        <v>661.24</v>
      </c>
      <c r="I266" s="158"/>
      <c r="L266" s="154"/>
      <c r="M266" s="159"/>
      <c r="T266" s="160"/>
      <c r="AT266" s="155" t="s">
        <v>193</v>
      </c>
      <c r="AU266" s="155" t="s">
        <v>92</v>
      </c>
      <c r="AV266" s="13" t="s">
        <v>92</v>
      </c>
      <c r="AW266" s="13" t="s">
        <v>42</v>
      </c>
      <c r="AX266" s="13" t="s">
        <v>82</v>
      </c>
      <c r="AY266" s="155" t="s">
        <v>184</v>
      </c>
    </row>
    <row r="267" spans="2:65" s="13" customFormat="1">
      <c r="B267" s="154"/>
      <c r="D267" s="148" t="s">
        <v>193</v>
      </c>
      <c r="E267" s="155" t="s">
        <v>44</v>
      </c>
      <c r="F267" s="156" t="s">
        <v>128</v>
      </c>
      <c r="H267" s="157">
        <v>16.940000000000001</v>
      </c>
      <c r="I267" s="158"/>
      <c r="L267" s="154"/>
      <c r="M267" s="159"/>
      <c r="T267" s="160"/>
      <c r="AT267" s="155" t="s">
        <v>193</v>
      </c>
      <c r="AU267" s="155" t="s">
        <v>92</v>
      </c>
      <c r="AV267" s="13" t="s">
        <v>92</v>
      </c>
      <c r="AW267" s="13" t="s">
        <v>42</v>
      </c>
      <c r="AX267" s="13" t="s">
        <v>82</v>
      </c>
      <c r="AY267" s="155" t="s">
        <v>184</v>
      </c>
    </row>
    <row r="268" spans="2:65" s="13" customFormat="1">
      <c r="B268" s="154"/>
      <c r="D268" s="148" t="s">
        <v>193</v>
      </c>
      <c r="E268" s="155" t="s">
        <v>44</v>
      </c>
      <c r="F268" s="156" t="s">
        <v>134</v>
      </c>
      <c r="H268" s="157">
        <v>261.81</v>
      </c>
      <c r="I268" s="158"/>
      <c r="L268" s="154"/>
      <c r="M268" s="159"/>
      <c r="T268" s="160"/>
      <c r="AT268" s="155" t="s">
        <v>193</v>
      </c>
      <c r="AU268" s="155" t="s">
        <v>92</v>
      </c>
      <c r="AV268" s="13" t="s">
        <v>92</v>
      </c>
      <c r="AW268" s="13" t="s">
        <v>42</v>
      </c>
      <c r="AX268" s="13" t="s">
        <v>82</v>
      </c>
      <c r="AY268" s="155" t="s">
        <v>184</v>
      </c>
    </row>
    <row r="269" spans="2:65" s="13" customFormat="1">
      <c r="B269" s="154"/>
      <c r="D269" s="148" t="s">
        <v>193</v>
      </c>
      <c r="E269" s="155" t="s">
        <v>44</v>
      </c>
      <c r="F269" s="156" t="s">
        <v>140</v>
      </c>
      <c r="H269" s="157">
        <v>157.56</v>
      </c>
      <c r="I269" s="158"/>
      <c r="L269" s="154"/>
      <c r="M269" s="159"/>
      <c r="T269" s="160"/>
      <c r="AT269" s="155" t="s">
        <v>193</v>
      </c>
      <c r="AU269" s="155" t="s">
        <v>92</v>
      </c>
      <c r="AV269" s="13" t="s">
        <v>92</v>
      </c>
      <c r="AW269" s="13" t="s">
        <v>42</v>
      </c>
      <c r="AX269" s="13" t="s">
        <v>82</v>
      </c>
      <c r="AY269" s="155" t="s">
        <v>184</v>
      </c>
    </row>
    <row r="270" spans="2:65" s="13" customFormat="1">
      <c r="B270" s="154"/>
      <c r="D270" s="148" t="s">
        <v>193</v>
      </c>
      <c r="E270" s="155" t="s">
        <v>44</v>
      </c>
      <c r="F270" s="156" t="s">
        <v>146</v>
      </c>
      <c r="H270" s="157">
        <v>32.090000000000003</v>
      </c>
      <c r="I270" s="158"/>
      <c r="L270" s="154"/>
      <c r="M270" s="159"/>
      <c r="T270" s="160"/>
      <c r="AT270" s="155" t="s">
        <v>193</v>
      </c>
      <c r="AU270" s="155" t="s">
        <v>92</v>
      </c>
      <c r="AV270" s="13" t="s">
        <v>92</v>
      </c>
      <c r="AW270" s="13" t="s">
        <v>42</v>
      </c>
      <c r="AX270" s="13" t="s">
        <v>82</v>
      </c>
      <c r="AY270" s="155" t="s">
        <v>184</v>
      </c>
    </row>
    <row r="271" spans="2:65" s="13" customFormat="1">
      <c r="B271" s="154"/>
      <c r="D271" s="148" t="s">
        <v>193</v>
      </c>
      <c r="E271" s="155" t="s">
        <v>44</v>
      </c>
      <c r="F271" s="156" t="s">
        <v>149</v>
      </c>
      <c r="H271" s="157">
        <v>7.92</v>
      </c>
      <c r="I271" s="158"/>
      <c r="L271" s="154"/>
      <c r="M271" s="159"/>
      <c r="T271" s="160"/>
      <c r="AT271" s="155" t="s">
        <v>193</v>
      </c>
      <c r="AU271" s="155" t="s">
        <v>92</v>
      </c>
      <c r="AV271" s="13" t="s">
        <v>92</v>
      </c>
      <c r="AW271" s="13" t="s">
        <v>42</v>
      </c>
      <c r="AX271" s="13" t="s">
        <v>82</v>
      </c>
      <c r="AY271" s="155" t="s">
        <v>184</v>
      </c>
    </row>
    <row r="272" spans="2:65" s="13" customFormat="1">
      <c r="B272" s="154"/>
      <c r="D272" s="148" t="s">
        <v>193</v>
      </c>
      <c r="E272" s="155" t="s">
        <v>44</v>
      </c>
      <c r="F272" s="156" t="s">
        <v>143</v>
      </c>
      <c r="H272" s="157">
        <v>29.54</v>
      </c>
      <c r="I272" s="158"/>
      <c r="L272" s="154"/>
      <c r="M272" s="159"/>
      <c r="T272" s="160"/>
      <c r="AT272" s="155" t="s">
        <v>193</v>
      </c>
      <c r="AU272" s="155" t="s">
        <v>92</v>
      </c>
      <c r="AV272" s="13" t="s">
        <v>92</v>
      </c>
      <c r="AW272" s="13" t="s">
        <v>42</v>
      </c>
      <c r="AX272" s="13" t="s">
        <v>82</v>
      </c>
      <c r="AY272" s="155" t="s">
        <v>184</v>
      </c>
    </row>
    <row r="273" spans="2:65" s="12" customFormat="1">
      <c r="B273" s="147"/>
      <c r="D273" s="148" t="s">
        <v>193</v>
      </c>
      <c r="E273" s="149" t="s">
        <v>44</v>
      </c>
      <c r="F273" s="150" t="s">
        <v>392</v>
      </c>
      <c r="H273" s="149" t="s">
        <v>44</v>
      </c>
      <c r="I273" s="151"/>
      <c r="L273" s="147"/>
      <c r="M273" s="152"/>
      <c r="T273" s="153"/>
      <c r="AT273" s="149" t="s">
        <v>193</v>
      </c>
      <c r="AU273" s="149" t="s">
        <v>92</v>
      </c>
      <c r="AV273" s="12" t="s">
        <v>90</v>
      </c>
      <c r="AW273" s="12" t="s">
        <v>42</v>
      </c>
      <c r="AX273" s="12" t="s">
        <v>82</v>
      </c>
      <c r="AY273" s="149" t="s">
        <v>184</v>
      </c>
    </row>
    <row r="274" spans="2:65" s="13" customFormat="1">
      <c r="B274" s="154"/>
      <c r="D274" s="148" t="s">
        <v>193</v>
      </c>
      <c r="E274" s="155" t="s">
        <v>44</v>
      </c>
      <c r="F274" s="156" t="s">
        <v>393</v>
      </c>
      <c r="H274" s="157">
        <v>93.135000000000005</v>
      </c>
      <c r="I274" s="158"/>
      <c r="L274" s="154"/>
      <c r="M274" s="159"/>
      <c r="T274" s="160"/>
      <c r="AT274" s="155" t="s">
        <v>193</v>
      </c>
      <c r="AU274" s="155" t="s">
        <v>92</v>
      </c>
      <c r="AV274" s="13" t="s">
        <v>92</v>
      </c>
      <c r="AW274" s="13" t="s">
        <v>42</v>
      </c>
      <c r="AX274" s="13" t="s">
        <v>82</v>
      </c>
      <c r="AY274" s="155" t="s">
        <v>184</v>
      </c>
    </row>
    <row r="275" spans="2:65" s="13" customFormat="1">
      <c r="B275" s="154"/>
      <c r="D275" s="148" t="s">
        <v>193</v>
      </c>
      <c r="E275" s="155" t="s">
        <v>44</v>
      </c>
      <c r="F275" s="156" t="s">
        <v>394</v>
      </c>
      <c r="H275" s="157">
        <v>14.3</v>
      </c>
      <c r="I275" s="158"/>
      <c r="L275" s="154"/>
      <c r="M275" s="159"/>
      <c r="T275" s="160"/>
      <c r="AT275" s="155" t="s">
        <v>193</v>
      </c>
      <c r="AU275" s="155" t="s">
        <v>92</v>
      </c>
      <c r="AV275" s="13" t="s">
        <v>92</v>
      </c>
      <c r="AW275" s="13" t="s">
        <v>42</v>
      </c>
      <c r="AX275" s="13" t="s">
        <v>82</v>
      </c>
      <c r="AY275" s="155" t="s">
        <v>184</v>
      </c>
    </row>
    <row r="276" spans="2:65" s="13" customFormat="1">
      <c r="B276" s="154"/>
      <c r="D276" s="148" t="s">
        <v>193</v>
      </c>
      <c r="E276" s="155" t="s">
        <v>44</v>
      </c>
      <c r="F276" s="156" t="s">
        <v>395</v>
      </c>
      <c r="H276" s="157">
        <v>3.5049999999999999</v>
      </c>
      <c r="I276" s="158"/>
      <c r="L276" s="154"/>
      <c r="M276" s="159"/>
      <c r="T276" s="160"/>
      <c r="AT276" s="155" t="s">
        <v>193</v>
      </c>
      <c r="AU276" s="155" t="s">
        <v>92</v>
      </c>
      <c r="AV276" s="13" t="s">
        <v>92</v>
      </c>
      <c r="AW276" s="13" t="s">
        <v>42</v>
      </c>
      <c r="AX276" s="13" t="s">
        <v>82</v>
      </c>
      <c r="AY276" s="155" t="s">
        <v>184</v>
      </c>
    </row>
    <row r="277" spans="2:65" s="13" customFormat="1">
      <c r="B277" s="154"/>
      <c r="D277" s="148" t="s">
        <v>193</v>
      </c>
      <c r="E277" s="155" t="s">
        <v>44</v>
      </c>
      <c r="F277" s="156" t="s">
        <v>396</v>
      </c>
      <c r="H277" s="157">
        <v>17.12</v>
      </c>
      <c r="I277" s="158"/>
      <c r="L277" s="154"/>
      <c r="M277" s="159"/>
      <c r="T277" s="160"/>
      <c r="AT277" s="155" t="s">
        <v>193</v>
      </c>
      <c r="AU277" s="155" t="s">
        <v>92</v>
      </c>
      <c r="AV277" s="13" t="s">
        <v>92</v>
      </c>
      <c r="AW277" s="13" t="s">
        <v>42</v>
      </c>
      <c r="AX277" s="13" t="s">
        <v>82</v>
      </c>
      <c r="AY277" s="155" t="s">
        <v>184</v>
      </c>
    </row>
    <row r="278" spans="2:65" s="13" customFormat="1">
      <c r="B278" s="154"/>
      <c r="D278" s="148" t="s">
        <v>193</v>
      </c>
      <c r="E278" s="155" t="s">
        <v>44</v>
      </c>
      <c r="F278" s="156" t="s">
        <v>397</v>
      </c>
      <c r="H278" s="157">
        <v>126.495</v>
      </c>
      <c r="I278" s="158"/>
      <c r="L278" s="154"/>
      <c r="M278" s="159"/>
      <c r="T278" s="160"/>
      <c r="AT278" s="155" t="s">
        <v>193</v>
      </c>
      <c r="AU278" s="155" t="s">
        <v>92</v>
      </c>
      <c r="AV278" s="13" t="s">
        <v>92</v>
      </c>
      <c r="AW278" s="13" t="s">
        <v>42</v>
      </c>
      <c r="AX278" s="13" t="s">
        <v>82</v>
      </c>
      <c r="AY278" s="155" t="s">
        <v>184</v>
      </c>
    </row>
    <row r="279" spans="2:65" s="13" customFormat="1">
      <c r="B279" s="154"/>
      <c r="D279" s="148" t="s">
        <v>193</v>
      </c>
      <c r="E279" s="155" t="s">
        <v>44</v>
      </c>
      <c r="F279" s="156" t="s">
        <v>398</v>
      </c>
      <c r="H279" s="157">
        <v>6</v>
      </c>
      <c r="I279" s="158"/>
      <c r="L279" s="154"/>
      <c r="M279" s="159"/>
      <c r="T279" s="160"/>
      <c r="AT279" s="155" t="s">
        <v>193</v>
      </c>
      <c r="AU279" s="155" t="s">
        <v>92</v>
      </c>
      <c r="AV279" s="13" t="s">
        <v>92</v>
      </c>
      <c r="AW279" s="13" t="s">
        <v>42</v>
      </c>
      <c r="AX279" s="13" t="s">
        <v>82</v>
      </c>
      <c r="AY279" s="155" t="s">
        <v>184</v>
      </c>
    </row>
    <row r="280" spans="2:65" s="14" customFormat="1">
      <c r="B280" s="161"/>
      <c r="D280" s="148" t="s">
        <v>193</v>
      </c>
      <c r="E280" s="162" t="s">
        <v>44</v>
      </c>
      <c r="F280" s="163" t="s">
        <v>210</v>
      </c>
      <c r="H280" s="164">
        <v>1427.655</v>
      </c>
      <c r="I280" s="165"/>
      <c r="L280" s="161"/>
      <c r="M280" s="166"/>
      <c r="T280" s="167"/>
      <c r="AT280" s="162" t="s">
        <v>193</v>
      </c>
      <c r="AU280" s="162" t="s">
        <v>92</v>
      </c>
      <c r="AV280" s="14" t="s">
        <v>189</v>
      </c>
      <c r="AW280" s="14" t="s">
        <v>42</v>
      </c>
      <c r="AX280" s="14" t="s">
        <v>90</v>
      </c>
      <c r="AY280" s="162" t="s">
        <v>184</v>
      </c>
    </row>
    <row r="281" spans="2:65" s="11" customFormat="1" ht="22.8" customHeight="1">
      <c r="B281" s="118"/>
      <c r="D281" s="119" t="s">
        <v>81</v>
      </c>
      <c r="E281" s="128" t="s">
        <v>189</v>
      </c>
      <c r="F281" s="128" t="s">
        <v>399</v>
      </c>
      <c r="I281" s="121"/>
      <c r="J281" s="129">
        <f>BK281</f>
        <v>0</v>
      </c>
      <c r="L281" s="118"/>
      <c r="M281" s="123"/>
      <c r="P281" s="124">
        <f>SUM(P282:P287)</f>
        <v>0</v>
      </c>
      <c r="R281" s="124">
        <f>SUM(R282:R287)</f>
        <v>0</v>
      </c>
      <c r="T281" s="125">
        <f>SUM(T282:T287)</f>
        <v>0</v>
      </c>
      <c r="AR281" s="119" t="s">
        <v>90</v>
      </c>
      <c r="AT281" s="126" t="s">
        <v>81</v>
      </c>
      <c r="AU281" s="126" t="s">
        <v>90</v>
      </c>
      <c r="AY281" s="119" t="s">
        <v>184</v>
      </c>
      <c r="BK281" s="127">
        <f>SUM(BK282:BK287)</f>
        <v>0</v>
      </c>
    </row>
    <row r="282" spans="2:65" s="1" customFormat="1" ht="33" customHeight="1">
      <c r="B282" s="34"/>
      <c r="C282" s="130" t="s">
        <v>400</v>
      </c>
      <c r="D282" s="130" t="s">
        <v>99</v>
      </c>
      <c r="E282" s="131" t="s">
        <v>401</v>
      </c>
      <c r="F282" s="132" t="s">
        <v>402</v>
      </c>
      <c r="G282" s="133" t="s">
        <v>270</v>
      </c>
      <c r="H282" s="134">
        <v>0.96799999999999997</v>
      </c>
      <c r="I282" s="135"/>
      <c r="J282" s="136">
        <f>ROUND(I282*H282,2)</f>
        <v>0</v>
      </c>
      <c r="K282" s="132" t="s">
        <v>188</v>
      </c>
      <c r="L282" s="34"/>
      <c r="M282" s="137" t="s">
        <v>44</v>
      </c>
      <c r="N282" s="138" t="s">
        <v>53</v>
      </c>
      <c r="P282" s="139">
        <f>O282*H282</f>
        <v>0</v>
      </c>
      <c r="Q282" s="139">
        <v>0</v>
      </c>
      <c r="R282" s="139">
        <f>Q282*H282</f>
        <v>0</v>
      </c>
      <c r="S282" s="139">
        <v>0</v>
      </c>
      <c r="T282" s="140">
        <f>S282*H282</f>
        <v>0</v>
      </c>
      <c r="AR282" s="141" t="s">
        <v>189</v>
      </c>
      <c r="AT282" s="141" t="s">
        <v>99</v>
      </c>
      <c r="AU282" s="141" t="s">
        <v>92</v>
      </c>
      <c r="AY282" s="18" t="s">
        <v>184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8" t="s">
        <v>90</v>
      </c>
      <c r="BK282" s="142">
        <f>ROUND(I282*H282,2)</f>
        <v>0</v>
      </c>
      <c r="BL282" s="18" t="s">
        <v>189</v>
      </c>
      <c r="BM282" s="141" t="s">
        <v>403</v>
      </c>
    </row>
    <row r="283" spans="2:65" s="1" customFormat="1">
      <c r="B283" s="34"/>
      <c r="D283" s="143" t="s">
        <v>191</v>
      </c>
      <c r="F283" s="144" t="s">
        <v>404</v>
      </c>
      <c r="I283" s="145"/>
      <c r="L283" s="34"/>
      <c r="M283" s="146"/>
      <c r="T283" s="55"/>
      <c r="AT283" s="18" t="s">
        <v>191</v>
      </c>
      <c r="AU283" s="18" t="s">
        <v>92</v>
      </c>
    </row>
    <row r="284" spans="2:65" s="12" customFormat="1">
      <c r="B284" s="147"/>
      <c r="D284" s="148" t="s">
        <v>193</v>
      </c>
      <c r="E284" s="149" t="s">
        <v>44</v>
      </c>
      <c r="F284" s="150" t="s">
        <v>194</v>
      </c>
      <c r="H284" s="149" t="s">
        <v>44</v>
      </c>
      <c r="I284" s="151"/>
      <c r="L284" s="147"/>
      <c r="M284" s="152"/>
      <c r="T284" s="153"/>
      <c r="AT284" s="149" t="s">
        <v>193</v>
      </c>
      <c r="AU284" s="149" t="s">
        <v>92</v>
      </c>
      <c r="AV284" s="12" t="s">
        <v>90</v>
      </c>
      <c r="AW284" s="12" t="s">
        <v>42</v>
      </c>
      <c r="AX284" s="12" t="s">
        <v>82</v>
      </c>
      <c r="AY284" s="149" t="s">
        <v>184</v>
      </c>
    </row>
    <row r="285" spans="2:65" s="12" customFormat="1">
      <c r="B285" s="147"/>
      <c r="D285" s="148" t="s">
        <v>193</v>
      </c>
      <c r="E285" s="149" t="s">
        <v>44</v>
      </c>
      <c r="F285" s="150" t="s">
        <v>195</v>
      </c>
      <c r="H285" s="149" t="s">
        <v>44</v>
      </c>
      <c r="I285" s="151"/>
      <c r="L285" s="147"/>
      <c r="M285" s="152"/>
      <c r="T285" s="153"/>
      <c r="AT285" s="149" t="s">
        <v>193</v>
      </c>
      <c r="AU285" s="149" t="s">
        <v>92</v>
      </c>
      <c r="AV285" s="12" t="s">
        <v>90</v>
      </c>
      <c r="AW285" s="12" t="s">
        <v>42</v>
      </c>
      <c r="AX285" s="12" t="s">
        <v>82</v>
      </c>
      <c r="AY285" s="149" t="s">
        <v>184</v>
      </c>
    </row>
    <row r="286" spans="2:65" s="12" customFormat="1" ht="20.399999999999999">
      <c r="B286" s="147"/>
      <c r="D286" s="148" t="s">
        <v>193</v>
      </c>
      <c r="E286" s="149" t="s">
        <v>44</v>
      </c>
      <c r="F286" s="150" t="s">
        <v>286</v>
      </c>
      <c r="H286" s="149" t="s">
        <v>44</v>
      </c>
      <c r="I286" s="151"/>
      <c r="L286" s="147"/>
      <c r="M286" s="152"/>
      <c r="T286" s="153"/>
      <c r="AT286" s="149" t="s">
        <v>193</v>
      </c>
      <c r="AU286" s="149" t="s">
        <v>92</v>
      </c>
      <c r="AV286" s="12" t="s">
        <v>90</v>
      </c>
      <c r="AW286" s="12" t="s">
        <v>42</v>
      </c>
      <c r="AX286" s="12" t="s">
        <v>82</v>
      </c>
      <c r="AY286" s="149" t="s">
        <v>184</v>
      </c>
    </row>
    <row r="287" spans="2:65" s="13" customFormat="1">
      <c r="B287" s="154"/>
      <c r="D287" s="148" t="s">
        <v>193</v>
      </c>
      <c r="E287" s="155" t="s">
        <v>44</v>
      </c>
      <c r="F287" s="156" t="s">
        <v>405</v>
      </c>
      <c r="H287" s="157">
        <v>0.96799999999999997</v>
      </c>
      <c r="I287" s="158"/>
      <c r="L287" s="154"/>
      <c r="M287" s="159"/>
      <c r="T287" s="160"/>
      <c r="AT287" s="155" t="s">
        <v>193</v>
      </c>
      <c r="AU287" s="155" t="s">
        <v>92</v>
      </c>
      <c r="AV287" s="13" t="s">
        <v>92</v>
      </c>
      <c r="AW287" s="13" t="s">
        <v>42</v>
      </c>
      <c r="AX287" s="13" t="s">
        <v>90</v>
      </c>
      <c r="AY287" s="155" t="s">
        <v>184</v>
      </c>
    </row>
    <row r="288" spans="2:65" s="11" customFormat="1" ht="22.8" customHeight="1">
      <c r="B288" s="118"/>
      <c r="D288" s="119" t="s">
        <v>81</v>
      </c>
      <c r="E288" s="128" t="s">
        <v>216</v>
      </c>
      <c r="F288" s="128" t="s">
        <v>406</v>
      </c>
      <c r="I288" s="121"/>
      <c r="J288" s="129">
        <f>BK288</f>
        <v>0</v>
      </c>
      <c r="L288" s="118"/>
      <c r="M288" s="123"/>
      <c r="P288" s="124">
        <f>SUM(P289:P428)</f>
        <v>0</v>
      </c>
      <c r="R288" s="124">
        <f>SUM(R289:R428)</f>
        <v>176.34546089999998</v>
      </c>
      <c r="T288" s="125">
        <f>SUM(T289:T428)</f>
        <v>0</v>
      </c>
      <c r="AR288" s="119" t="s">
        <v>90</v>
      </c>
      <c r="AT288" s="126" t="s">
        <v>81</v>
      </c>
      <c r="AU288" s="126" t="s">
        <v>90</v>
      </c>
      <c r="AY288" s="119" t="s">
        <v>184</v>
      </c>
      <c r="BK288" s="127">
        <f>SUM(BK289:BK428)</f>
        <v>0</v>
      </c>
    </row>
    <row r="289" spans="2:65" s="1" customFormat="1" ht="33" customHeight="1">
      <c r="B289" s="34"/>
      <c r="C289" s="130" t="s">
        <v>407</v>
      </c>
      <c r="D289" s="130" t="s">
        <v>99</v>
      </c>
      <c r="E289" s="131" t="s">
        <v>408</v>
      </c>
      <c r="F289" s="132" t="s">
        <v>409</v>
      </c>
      <c r="G289" s="133" t="s">
        <v>101</v>
      </c>
      <c r="H289" s="134">
        <v>261.81</v>
      </c>
      <c r="I289" s="135"/>
      <c r="J289" s="136">
        <f>ROUND(I289*H289,2)</f>
        <v>0</v>
      </c>
      <c r="K289" s="132" t="s">
        <v>188</v>
      </c>
      <c r="L289" s="34"/>
      <c r="M289" s="137" t="s">
        <v>44</v>
      </c>
      <c r="N289" s="138" t="s">
        <v>53</v>
      </c>
      <c r="P289" s="139">
        <f>O289*H289</f>
        <v>0</v>
      </c>
      <c r="Q289" s="139">
        <v>0</v>
      </c>
      <c r="R289" s="139">
        <f>Q289*H289</f>
        <v>0</v>
      </c>
      <c r="S289" s="139">
        <v>0</v>
      </c>
      <c r="T289" s="140">
        <f>S289*H289</f>
        <v>0</v>
      </c>
      <c r="AR289" s="141" t="s">
        <v>189</v>
      </c>
      <c r="AT289" s="141" t="s">
        <v>99</v>
      </c>
      <c r="AU289" s="141" t="s">
        <v>92</v>
      </c>
      <c r="AY289" s="18" t="s">
        <v>184</v>
      </c>
      <c r="BE289" s="142">
        <f>IF(N289="základní",J289,0)</f>
        <v>0</v>
      </c>
      <c r="BF289" s="142">
        <f>IF(N289="snížená",J289,0)</f>
        <v>0</v>
      </c>
      <c r="BG289" s="142">
        <f>IF(N289="zákl. přenesená",J289,0)</f>
        <v>0</v>
      </c>
      <c r="BH289" s="142">
        <f>IF(N289="sníž. přenesená",J289,0)</f>
        <v>0</v>
      </c>
      <c r="BI289" s="142">
        <f>IF(N289="nulová",J289,0)</f>
        <v>0</v>
      </c>
      <c r="BJ289" s="18" t="s">
        <v>90</v>
      </c>
      <c r="BK289" s="142">
        <f>ROUND(I289*H289,2)</f>
        <v>0</v>
      </c>
      <c r="BL289" s="18" t="s">
        <v>189</v>
      </c>
      <c r="BM289" s="141" t="s">
        <v>410</v>
      </c>
    </row>
    <row r="290" spans="2:65" s="1" customFormat="1">
      <c r="B290" s="34"/>
      <c r="D290" s="143" t="s">
        <v>191</v>
      </c>
      <c r="F290" s="144" t="s">
        <v>411</v>
      </c>
      <c r="I290" s="145"/>
      <c r="L290" s="34"/>
      <c r="M290" s="146"/>
      <c r="T290" s="55"/>
      <c r="AT290" s="18" t="s">
        <v>191</v>
      </c>
      <c r="AU290" s="18" t="s">
        <v>92</v>
      </c>
    </row>
    <row r="291" spans="2:65" s="12" customFormat="1">
      <c r="B291" s="147"/>
      <c r="D291" s="148" t="s">
        <v>193</v>
      </c>
      <c r="E291" s="149" t="s">
        <v>44</v>
      </c>
      <c r="F291" s="150" t="s">
        <v>194</v>
      </c>
      <c r="H291" s="149" t="s">
        <v>44</v>
      </c>
      <c r="I291" s="151"/>
      <c r="L291" s="147"/>
      <c r="M291" s="152"/>
      <c r="T291" s="153"/>
      <c r="AT291" s="149" t="s">
        <v>193</v>
      </c>
      <c r="AU291" s="149" t="s">
        <v>92</v>
      </c>
      <c r="AV291" s="12" t="s">
        <v>90</v>
      </c>
      <c r="AW291" s="12" t="s">
        <v>42</v>
      </c>
      <c r="AX291" s="12" t="s">
        <v>82</v>
      </c>
      <c r="AY291" s="149" t="s">
        <v>184</v>
      </c>
    </row>
    <row r="292" spans="2:65" s="12" customFormat="1">
      <c r="B292" s="147"/>
      <c r="D292" s="148" t="s">
        <v>193</v>
      </c>
      <c r="E292" s="149" t="s">
        <v>44</v>
      </c>
      <c r="F292" s="150" t="s">
        <v>195</v>
      </c>
      <c r="H292" s="149" t="s">
        <v>44</v>
      </c>
      <c r="I292" s="151"/>
      <c r="L292" s="147"/>
      <c r="M292" s="152"/>
      <c r="T292" s="153"/>
      <c r="AT292" s="149" t="s">
        <v>193</v>
      </c>
      <c r="AU292" s="149" t="s">
        <v>92</v>
      </c>
      <c r="AV292" s="12" t="s">
        <v>90</v>
      </c>
      <c r="AW292" s="12" t="s">
        <v>42</v>
      </c>
      <c r="AX292" s="12" t="s">
        <v>82</v>
      </c>
      <c r="AY292" s="149" t="s">
        <v>184</v>
      </c>
    </row>
    <row r="293" spans="2:65" s="12" customFormat="1">
      <c r="B293" s="147"/>
      <c r="D293" s="148" t="s">
        <v>193</v>
      </c>
      <c r="E293" s="149" t="s">
        <v>44</v>
      </c>
      <c r="F293" s="150" t="s">
        <v>273</v>
      </c>
      <c r="H293" s="149" t="s">
        <v>44</v>
      </c>
      <c r="I293" s="151"/>
      <c r="L293" s="147"/>
      <c r="M293" s="152"/>
      <c r="T293" s="153"/>
      <c r="AT293" s="149" t="s">
        <v>193</v>
      </c>
      <c r="AU293" s="149" t="s">
        <v>92</v>
      </c>
      <c r="AV293" s="12" t="s">
        <v>90</v>
      </c>
      <c r="AW293" s="12" t="s">
        <v>42</v>
      </c>
      <c r="AX293" s="12" t="s">
        <v>82</v>
      </c>
      <c r="AY293" s="149" t="s">
        <v>184</v>
      </c>
    </row>
    <row r="294" spans="2:65" s="13" customFormat="1">
      <c r="B294" s="154"/>
      <c r="D294" s="148" t="s">
        <v>193</v>
      </c>
      <c r="E294" s="155" t="s">
        <v>44</v>
      </c>
      <c r="F294" s="156" t="s">
        <v>134</v>
      </c>
      <c r="H294" s="157">
        <v>261.81</v>
      </c>
      <c r="I294" s="158"/>
      <c r="L294" s="154"/>
      <c r="M294" s="159"/>
      <c r="T294" s="160"/>
      <c r="AT294" s="155" t="s">
        <v>193</v>
      </c>
      <c r="AU294" s="155" t="s">
        <v>92</v>
      </c>
      <c r="AV294" s="13" t="s">
        <v>92</v>
      </c>
      <c r="AW294" s="13" t="s">
        <v>42</v>
      </c>
      <c r="AX294" s="13" t="s">
        <v>90</v>
      </c>
      <c r="AY294" s="155" t="s">
        <v>184</v>
      </c>
    </row>
    <row r="295" spans="2:65" s="1" customFormat="1" ht="33" customHeight="1">
      <c r="B295" s="34"/>
      <c r="C295" s="130" t="s">
        <v>412</v>
      </c>
      <c r="D295" s="130" t="s">
        <v>99</v>
      </c>
      <c r="E295" s="131" t="s">
        <v>413</v>
      </c>
      <c r="F295" s="132" t="s">
        <v>414</v>
      </c>
      <c r="G295" s="133" t="s">
        <v>101</v>
      </c>
      <c r="H295" s="134">
        <v>747.73</v>
      </c>
      <c r="I295" s="135"/>
      <c r="J295" s="136">
        <f>ROUND(I295*H295,2)</f>
        <v>0</v>
      </c>
      <c r="K295" s="132" t="s">
        <v>188</v>
      </c>
      <c r="L295" s="34"/>
      <c r="M295" s="137" t="s">
        <v>44</v>
      </c>
      <c r="N295" s="138" t="s">
        <v>53</v>
      </c>
      <c r="P295" s="139">
        <f>O295*H295</f>
        <v>0</v>
      </c>
      <c r="Q295" s="139">
        <v>0</v>
      </c>
      <c r="R295" s="139">
        <f>Q295*H295</f>
        <v>0</v>
      </c>
      <c r="S295" s="139">
        <v>0</v>
      </c>
      <c r="T295" s="140">
        <f>S295*H295</f>
        <v>0</v>
      </c>
      <c r="AR295" s="141" t="s">
        <v>189</v>
      </c>
      <c r="AT295" s="141" t="s">
        <v>99</v>
      </c>
      <c r="AU295" s="141" t="s">
        <v>92</v>
      </c>
      <c r="AY295" s="18" t="s">
        <v>184</v>
      </c>
      <c r="BE295" s="142">
        <f>IF(N295="základní",J295,0)</f>
        <v>0</v>
      </c>
      <c r="BF295" s="142">
        <f>IF(N295="snížená",J295,0)</f>
        <v>0</v>
      </c>
      <c r="BG295" s="142">
        <f>IF(N295="zákl. přenesená",J295,0)</f>
        <v>0</v>
      </c>
      <c r="BH295" s="142">
        <f>IF(N295="sníž. přenesená",J295,0)</f>
        <v>0</v>
      </c>
      <c r="BI295" s="142">
        <f>IF(N295="nulová",J295,0)</f>
        <v>0</v>
      </c>
      <c r="BJ295" s="18" t="s">
        <v>90</v>
      </c>
      <c r="BK295" s="142">
        <f>ROUND(I295*H295,2)</f>
        <v>0</v>
      </c>
      <c r="BL295" s="18" t="s">
        <v>189</v>
      </c>
      <c r="BM295" s="141" t="s">
        <v>415</v>
      </c>
    </row>
    <row r="296" spans="2:65" s="1" customFormat="1">
      <c r="B296" s="34"/>
      <c r="D296" s="143" t="s">
        <v>191</v>
      </c>
      <c r="F296" s="144" t="s">
        <v>416</v>
      </c>
      <c r="I296" s="145"/>
      <c r="L296" s="34"/>
      <c r="M296" s="146"/>
      <c r="T296" s="55"/>
      <c r="AT296" s="18" t="s">
        <v>191</v>
      </c>
      <c r="AU296" s="18" t="s">
        <v>92</v>
      </c>
    </row>
    <row r="297" spans="2:65" s="12" customFormat="1">
      <c r="B297" s="147"/>
      <c r="D297" s="148" t="s">
        <v>193</v>
      </c>
      <c r="E297" s="149" t="s">
        <v>44</v>
      </c>
      <c r="F297" s="150" t="s">
        <v>194</v>
      </c>
      <c r="H297" s="149" t="s">
        <v>44</v>
      </c>
      <c r="I297" s="151"/>
      <c r="L297" s="147"/>
      <c r="M297" s="152"/>
      <c r="T297" s="153"/>
      <c r="AT297" s="149" t="s">
        <v>193</v>
      </c>
      <c r="AU297" s="149" t="s">
        <v>92</v>
      </c>
      <c r="AV297" s="12" t="s">
        <v>90</v>
      </c>
      <c r="AW297" s="12" t="s">
        <v>42</v>
      </c>
      <c r="AX297" s="12" t="s">
        <v>82</v>
      </c>
      <c r="AY297" s="149" t="s">
        <v>184</v>
      </c>
    </row>
    <row r="298" spans="2:65" s="12" customFormat="1">
      <c r="B298" s="147"/>
      <c r="D298" s="148" t="s">
        <v>193</v>
      </c>
      <c r="E298" s="149" t="s">
        <v>44</v>
      </c>
      <c r="F298" s="150" t="s">
        <v>195</v>
      </c>
      <c r="H298" s="149" t="s">
        <v>44</v>
      </c>
      <c r="I298" s="151"/>
      <c r="L298" s="147"/>
      <c r="M298" s="152"/>
      <c r="T298" s="153"/>
      <c r="AT298" s="149" t="s">
        <v>193</v>
      </c>
      <c r="AU298" s="149" t="s">
        <v>92</v>
      </c>
      <c r="AV298" s="12" t="s">
        <v>90</v>
      </c>
      <c r="AW298" s="12" t="s">
        <v>42</v>
      </c>
      <c r="AX298" s="12" t="s">
        <v>82</v>
      </c>
      <c r="AY298" s="149" t="s">
        <v>184</v>
      </c>
    </row>
    <row r="299" spans="2:65" s="12" customFormat="1">
      <c r="B299" s="147"/>
      <c r="D299" s="148" t="s">
        <v>193</v>
      </c>
      <c r="E299" s="149" t="s">
        <v>44</v>
      </c>
      <c r="F299" s="150" t="s">
        <v>273</v>
      </c>
      <c r="H299" s="149" t="s">
        <v>44</v>
      </c>
      <c r="I299" s="151"/>
      <c r="L299" s="147"/>
      <c r="M299" s="152"/>
      <c r="T299" s="153"/>
      <c r="AT299" s="149" t="s">
        <v>193</v>
      </c>
      <c r="AU299" s="149" t="s">
        <v>92</v>
      </c>
      <c r="AV299" s="12" t="s">
        <v>90</v>
      </c>
      <c r="AW299" s="12" t="s">
        <v>42</v>
      </c>
      <c r="AX299" s="12" t="s">
        <v>82</v>
      </c>
      <c r="AY299" s="149" t="s">
        <v>184</v>
      </c>
    </row>
    <row r="300" spans="2:65" s="13" customFormat="1">
      <c r="B300" s="154"/>
      <c r="D300" s="148" t="s">
        <v>193</v>
      </c>
      <c r="E300" s="155" t="s">
        <v>44</v>
      </c>
      <c r="F300" s="156" t="s">
        <v>125</v>
      </c>
      <c r="H300" s="157">
        <v>661.24</v>
      </c>
      <c r="I300" s="158"/>
      <c r="L300" s="154"/>
      <c r="M300" s="159"/>
      <c r="T300" s="160"/>
      <c r="AT300" s="155" t="s">
        <v>193</v>
      </c>
      <c r="AU300" s="155" t="s">
        <v>92</v>
      </c>
      <c r="AV300" s="13" t="s">
        <v>92</v>
      </c>
      <c r="AW300" s="13" t="s">
        <v>42</v>
      </c>
      <c r="AX300" s="13" t="s">
        <v>82</v>
      </c>
      <c r="AY300" s="155" t="s">
        <v>184</v>
      </c>
    </row>
    <row r="301" spans="2:65" s="13" customFormat="1">
      <c r="B301" s="154"/>
      <c r="D301" s="148" t="s">
        <v>193</v>
      </c>
      <c r="E301" s="155" t="s">
        <v>44</v>
      </c>
      <c r="F301" s="156" t="s">
        <v>128</v>
      </c>
      <c r="H301" s="157">
        <v>16.940000000000001</v>
      </c>
      <c r="I301" s="158"/>
      <c r="L301" s="154"/>
      <c r="M301" s="159"/>
      <c r="T301" s="160"/>
      <c r="AT301" s="155" t="s">
        <v>193</v>
      </c>
      <c r="AU301" s="155" t="s">
        <v>92</v>
      </c>
      <c r="AV301" s="13" t="s">
        <v>92</v>
      </c>
      <c r="AW301" s="13" t="s">
        <v>42</v>
      </c>
      <c r="AX301" s="13" t="s">
        <v>82</v>
      </c>
      <c r="AY301" s="155" t="s">
        <v>184</v>
      </c>
    </row>
    <row r="302" spans="2:65" s="13" customFormat="1">
      <c r="B302" s="154"/>
      <c r="D302" s="148" t="s">
        <v>193</v>
      </c>
      <c r="E302" s="155" t="s">
        <v>44</v>
      </c>
      <c r="F302" s="156" t="s">
        <v>149</v>
      </c>
      <c r="H302" s="157">
        <v>7.92</v>
      </c>
      <c r="I302" s="158"/>
      <c r="L302" s="154"/>
      <c r="M302" s="159"/>
      <c r="T302" s="160"/>
      <c r="AT302" s="155" t="s">
        <v>193</v>
      </c>
      <c r="AU302" s="155" t="s">
        <v>92</v>
      </c>
      <c r="AV302" s="13" t="s">
        <v>92</v>
      </c>
      <c r="AW302" s="13" t="s">
        <v>42</v>
      </c>
      <c r="AX302" s="13" t="s">
        <v>82</v>
      </c>
      <c r="AY302" s="155" t="s">
        <v>184</v>
      </c>
    </row>
    <row r="303" spans="2:65" s="13" customFormat="1">
      <c r="B303" s="154"/>
      <c r="D303" s="148" t="s">
        <v>193</v>
      </c>
      <c r="E303" s="155" t="s">
        <v>44</v>
      </c>
      <c r="F303" s="156" t="s">
        <v>146</v>
      </c>
      <c r="H303" s="157">
        <v>32.090000000000003</v>
      </c>
      <c r="I303" s="158"/>
      <c r="L303" s="154"/>
      <c r="M303" s="159"/>
      <c r="T303" s="160"/>
      <c r="AT303" s="155" t="s">
        <v>193</v>
      </c>
      <c r="AU303" s="155" t="s">
        <v>92</v>
      </c>
      <c r="AV303" s="13" t="s">
        <v>92</v>
      </c>
      <c r="AW303" s="13" t="s">
        <v>42</v>
      </c>
      <c r="AX303" s="13" t="s">
        <v>82</v>
      </c>
      <c r="AY303" s="155" t="s">
        <v>184</v>
      </c>
    </row>
    <row r="304" spans="2:65" s="13" customFormat="1">
      <c r="B304" s="154"/>
      <c r="D304" s="148" t="s">
        <v>193</v>
      </c>
      <c r="E304" s="155" t="s">
        <v>44</v>
      </c>
      <c r="F304" s="156" t="s">
        <v>143</v>
      </c>
      <c r="H304" s="157">
        <v>29.54</v>
      </c>
      <c r="I304" s="158"/>
      <c r="L304" s="154"/>
      <c r="M304" s="159"/>
      <c r="T304" s="160"/>
      <c r="AT304" s="155" t="s">
        <v>193</v>
      </c>
      <c r="AU304" s="155" t="s">
        <v>92</v>
      </c>
      <c r="AV304" s="13" t="s">
        <v>92</v>
      </c>
      <c r="AW304" s="13" t="s">
        <v>42</v>
      </c>
      <c r="AX304" s="13" t="s">
        <v>82</v>
      </c>
      <c r="AY304" s="155" t="s">
        <v>184</v>
      </c>
    </row>
    <row r="305" spans="2:65" s="14" customFormat="1">
      <c r="B305" s="161"/>
      <c r="D305" s="148" t="s">
        <v>193</v>
      </c>
      <c r="E305" s="162" t="s">
        <v>44</v>
      </c>
      <c r="F305" s="163" t="s">
        <v>210</v>
      </c>
      <c r="H305" s="164">
        <v>747.73</v>
      </c>
      <c r="I305" s="165"/>
      <c r="L305" s="161"/>
      <c r="M305" s="166"/>
      <c r="T305" s="167"/>
      <c r="AT305" s="162" t="s">
        <v>193</v>
      </c>
      <c r="AU305" s="162" t="s">
        <v>92</v>
      </c>
      <c r="AV305" s="14" t="s">
        <v>189</v>
      </c>
      <c r="AW305" s="14" t="s">
        <v>42</v>
      </c>
      <c r="AX305" s="14" t="s">
        <v>90</v>
      </c>
      <c r="AY305" s="162" t="s">
        <v>184</v>
      </c>
    </row>
    <row r="306" spans="2:65" s="1" customFormat="1" ht="33" customHeight="1">
      <c r="B306" s="34"/>
      <c r="C306" s="130" t="s">
        <v>417</v>
      </c>
      <c r="D306" s="130" t="s">
        <v>99</v>
      </c>
      <c r="E306" s="131" t="s">
        <v>418</v>
      </c>
      <c r="F306" s="132" t="s">
        <v>419</v>
      </c>
      <c r="G306" s="133" t="s">
        <v>101</v>
      </c>
      <c r="H306" s="134">
        <v>157.56</v>
      </c>
      <c r="I306" s="135"/>
      <c r="J306" s="136">
        <f>ROUND(I306*H306,2)</f>
        <v>0</v>
      </c>
      <c r="K306" s="132" t="s">
        <v>188</v>
      </c>
      <c r="L306" s="34"/>
      <c r="M306" s="137" t="s">
        <v>44</v>
      </c>
      <c r="N306" s="138" t="s">
        <v>53</v>
      </c>
      <c r="P306" s="139">
        <f>O306*H306</f>
        <v>0</v>
      </c>
      <c r="Q306" s="139">
        <v>0</v>
      </c>
      <c r="R306" s="139">
        <f>Q306*H306</f>
        <v>0</v>
      </c>
      <c r="S306" s="139">
        <v>0</v>
      </c>
      <c r="T306" s="140">
        <f>S306*H306</f>
        <v>0</v>
      </c>
      <c r="AR306" s="141" t="s">
        <v>189</v>
      </c>
      <c r="AT306" s="141" t="s">
        <v>99</v>
      </c>
      <c r="AU306" s="141" t="s">
        <v>92</v>
      </c>
      <c r="AY306" s="18" t="s">
        <v>184</v>
      </c>
      <c r="BE306" s="142">
        <f>IF(N306="základní",J306,0)</f>
        <v>0</v>
      </c>
      <c r="BF306" s="142">
        <f>IF(N306="snížená",J306,0)</f>
        <v>0</v>
      </c>
      <c r="BG306" s="142">
        <f>IF(N306="zákl. přenesená",J306,0)</f>
        <v>0</v>
      </c>
      <c r="BH306" s="142">
        <f>IF(N306="sníž. přenesená",J306,0)</f>
        <v>0</v>
      </c>
      <c r="BI306" s="142">
        <f>IF(N306="nulová",J306,0)</f>
        <v>0</v>
      </c>
      <c r="BJ306" s="18" t="s">
        <v>90</v>
      </c>
      <c r="BK306" s="142">
        <f>ROUND(I306*H306,2)</f>
        <v>0</v>
      </c>
      <c r="BL306" s="18" t="s">
        <v>189</v>
      </c>
      <c r="BM306" s="141" t="s">
        <v>420</v>
      </c>
    </row>
    <row r="307" spans="2:65" s="1" customFormat="1">
      <c r="B307" s="34"/>
      <c r="D307" s="143" t="s">
        <v>191</v>
      </c>
      <c r="F307" s="144" t="s">
        <v>421</v>
      </c>
      <c r="I307" s="145"/>
      <c r="L307" s="34"/>
      <c r="M307" s="146"/>
      <c r="T307" s="55"/>
      <c r="AT307" s="18" t="s">
        <v>191</v>
      </c>
      <c r="AU307" s="18" t="s">
        <v>92</v>
      </c>
    </row>
    <row r="308" spans="2:65" s="12" customFormat="1">
      <c r="B308" s="147"/>
      <c r="D308" s="148" t="s">
        <v>193</v>
      </c>
      <c r="E308" s="149" t="s">
        <v>44</v>
      </c>
      <c r="F308" s="150" t="s">
        <v>194</v>
      </c>
      <c r="H308" s="149" t="s">
        <v>44</v>
      </c>
      <c r="I308" s="151"/>
      <c r="L308" s="147"/>
      <c r="M308" s="152"/>
      <c r="T308" s="153"/>
      <c r="AT308" s="149" t="s">
        <v>193</v>
      </c>
      <c r="AU308" s="149" t="s">
        <v>92</v>
      </c>
      <c r="AV308" s="12" t="s">
        <v>90</v>
      </c>
      <c r="AW308" s="12" t="s">
        <v>42</v>
      </c>
      <c r="AX308" s="12" t="s">
        <v>82</v>
      </c>
      <c r="AY308" s="149" t="s">
        <v>184</v>
      </c>
    </row>
    <row r="309" spans="2:65" s="12" customFormat="1">
      <c r="B309" s="147"/>
      <c r="D309" s="148" t="s">
        <v>193</v>
      </c>
      <c r="E309" s="149" t="s">
        <v>44</v>
      </c>
      <c r="F309" s="150" t="s">
        <v>195</v>
      </c>
      <c r="H309" s="149" t="s">
        <v>44</v>
      </c>
      <c r="I309" s="151"/>
      <c r="L309" s="147"/>
      <c r="M309" s="152"/>
      <c r="T309" s="153"/>
      <c r="AT309" s="149" t="s">
        <v>193</v>
      </c>
      <c r="AU309" s="149" t="s">
        <v>92</v>
      </c>
      <c r="AV309" s="12" t="s">
        <v>90</v>
      </c>
      <c r="AW309" s="12" t="s">
        <v>42</v>
      </c>
      <c r="AX309" s="12" t="s">
        <v>82</v>
      </c>
      <c r="AY309" s="149" t="s">
        <v>184</v>
      </c>
    </row>
    <row r="310" spans="2:65" s="12" customFormat="1">
      <c r="B310" s="147"/>
      <c r="D310" s="148" t="s">
        <v>193</v>
      </c>
      <c r="E310" s="149" t="s">
        <v>44</v>
      </c>
      <c r="F310" s="150" t="s">
        <v>273</v>
      </c>
      <c r="H310" s="149" t="s">
        <v>44</v>
      </c>
      <c r="I310" s="151"/>
      <c r="L310" s="147"/>
      <c r="M310" s="152"/>
      <c r="T310" s="153"/>
      <c r="AT310" s="149" t="s">
        <v>193</v>
      </c>
      <c r="AU310" s="149" t="s">
        <v>92</v>
      </c>
      <c r="AV310" s="12" t="s">
        <v>90</v>
      </c>
      <c r="AW310" s="12" t="s">
        <v>42</v>
      </c>
      <c r="AX310" s="12" t="s">
        <v>82</v>
      </c>
      <c r="AY310" s="149" t="s">
        <v>184</v>
      </c>
    </row>
    <row r="311" spans="2:65" s="13" customFormat="1">
      <c r="B311" s="154"/>
      <c r="D311" s="148" t="s">
        <v>193</v>
      </c>
      <c r="E311" s="155" t="s">
        <v>44</v>
      </c>
      <c r="F311" s="156" t="s">
        <v>140</v>
      </c>
      <c r="H311" s="157">
        <v>157.56</v>
      </c>
      <c r="I311" s="158"/>
      <c r="L311" s="154"/>
      <c r="M311" s="159"/>
      <c r="T311" s="160"/>
      <c r="AT311" s="155" t="s">
        <v>193</v>
      </c>
      <c r="AU311" s="155" t="s">
        <v>92</v>
      </c>
      <c r="AV311" s="13" t="s">
        <v>92</v>
      </c>
      <c r="AW311" s="13" t="s">
        <v>42</v>
      </c>
      <c r="AX311" s="13" t="s">
        <v>82</v>
      </c>
      <c r="AY311" s="155" t="s">
        <v>184</v>
      </c>
    </row>
    <row r="312" spans="2:65" s="14" customFormat="1">
      <c r="B312" s="161"/>
      <c r="D312" s="148" t="s">
        <v>193</v>
      </c>
      <c r="E312" s="162" t="s">
        <v>44</v>
      </c>
      <c r="F312" s="163" t="s">
        <v>210</v>
      </c>
      <c r="H312" s="164">
        <v>157.56</v>
      </c>
      <c r="I312" s="165"/>
      <c r="L312" s="161"/>
      <c r="M312" s="166"/>
      <c r="T312" s="167"/>
      <c r="AT312" s="162" t="s">
        <v>193</v>
      </c>
      <c r="AU312" s="162" t="s">
        <v>92</v>
      </c>
      <c r="AV312" s="14" t="s">
        <v>189</v>
      </c>
      <c r="AW312" s="14" t="s">
        <v>42</v>
      </c>
      <c r="AX312" s="14" t="s">
        <v>90</v>
      </c>
      <c r="AY312" s="162" t="s">
        <v>184</v>
      </c>
    </row>
    <row r="313" spans="2:65" s="1" customFormat="1" ht="66.75" customHeight="1">
      <c r="B313" s="34"/>
      <c r="C313" s="130" t="s">
        <v>422</v>
      </c>
      <c r="D313" s="130" t="s">
        <v>99</v>
      </c>
      <c r="E313" s="131" t="s">
        <v>423</v>
      </c>
      <c r="F313" s="132" t="s">
        <v>424</v>
      </c>
      <c r="G313" s="133" t="s">
        <v>101</v>
      </c>
      <c r="H313" s="134">
        <v>2.56</v>
      </c>
      <c r="I313" s="135"/>
      <c r="J313" s="136">
        <f>ROUND(I313*H313,2)</f>
        <v>0</v>
      </c>
      <c r="K313" s="132" t="s">
        <v>188</v>
      </c>
      <c r="L313" s="34"/>
      <c r="M313" s="137" t="s">
        <v>44</v>
      </c>
      <c r="N313" s="138" t="s">
        <v>53</v>
      </c>
      <c r="P313" s="139">
        <f>O313*H313</f>
        <v>0</v>
      </c>
      <c r="Q313" s="139">
        <v>9.8479999999999998E-2</v>
      </c>
      <c r="R313" s="139">
        <f>Q313*H313</f>
        <v>0.25210880000000002</v>
      </c>
      <c r="S313" s="139">
        <v>0</v>
      </c>
      <c r="T313" s="140">
        <f>S313*H313</f>
        <v>0</v>
      </c>
      <c r="AR313" s="141" t="s">
        <v>189</v>
      </c>
      <c r="AT313" s="141" t="s">
        <v>99</v>
      </c>
      <c r="AU313" s="141" t="s">
        <v>92</v>
      </c>
      <c r="AY313" s="18" t="s">
        <v>184</v>
      </c>
      <c r="BE313" s="142">
        <f>IF(N313="základní",J313,0)</f>
        <v>0</v>
      </c>
      <c r="BF313" s="142">
        <f>IF(N313="snížená",J313,0)</f>
        <v>0</v>
      </c>
      <c r="BG313" s="142">
        <f>IF(N313="zákl. přenesená",J313,0)</f>
        <v>0</v>
      </c>
      <c r="BH313" s="142">
        <f>IF(N313="sníž. přenesená",J313,0)</f>
        <v>0</v>
      </c>
      <c r="BI313" s="142">
        <f>IF(N313="nulová",J313,0)</f>
        <v>0</v>
      </c>
      <c r="BJ313" s="18" t="s">
        <v>90</v>
      </c>
      <c r="BK313" s="142">
        <f>ROUND(I313*H313,2)</f>
        <v>0</v>
      </c>
      <c r="BL313" s="18" t="s">
        <v>189</v>
      </c>
      <c r="BM313" s="141" t="s">
        <v>425</v>
      </c>
    </row>
    <row r="314" spans="2:65" s="1" customFormat="1">
      <c r="B314" s="34"/>
      <c r="D314" s="143" t="s">
        <v>191</v>
      </c>
      <c r="F314" s="144" t="s">
        <v>426</v>
      </c>
      <c r="I314" s="145"/>
      <c r="L314" s="34"/>
      <c r="M314" s="146"/>
      <c r="T314" s="55"/>
      <c r="AT314" s="18" t="s">
        <v>191</v>
      </c>
      <c r="AU314" s="18" t="s">
        <v>92</v>
      </c>
    </row>
    <row r="315" spans="2:65" s="12" customFormat="1">
      <c r="B315" s="147"/>
      <c r="D315" s="148" t="s">
        <v>193</v>
      </c>
      <c r="E315" s="149" t="s">
        <v>44</v>
      </c>
      <c r="F315" s="150" t="s">
        <v>194</v>
      </c>
      <c r="H315" s="149" t="s">
        <v>44</v>
      </c>
      <c r="I315" s="151"/>
      <c r="L315" s="147"/>
      <c r="M315" s="152"/>
      <c r="T315" s="153"/>
      <c r="AT315" s="149" t="s">
        <v>193</v>
      </c>
      <c r="AU315" s="149" t="s">
        <v>92</v>
      </c>
      <c r="AV315" s="12" t="s">
        <v>90</v>
      </c>
      <c r="AW315" s="12" t="s">
        <v>42</v>
      </c>
      <c r="AX315" s="12" t="s">
        <v>82</v>
      </c>
      <c r="AY315" s="149" t="s">
        <v>184</v>
      </c>
    </row>
    <row r="316" spans="2:65" s="12" customFormat="1">
      <c r="B316" s="147"/>
      <c r="D316" s="148" t="s">
        <v>193</v>
      </c>
      <c r="E316" s="149" t="s">
        <v>44</v>
      </c>
      <c r="F316" s="150" t="s">
        <v>195</v>
      </c>
      <c r="H316" s="149" t="s">
        <v>44</v>
      </c>
      <c r="I316" s="151"/>
      <c r="L316" s="147"/>
      <c r="M316" s="152"/>
      <c r="T316" s="153"/>
      <c r="AT316" s="149" t="s">
        <v>193</v>
      </c>
      <c r="AU316" s="149" t="s">
        <v>92</v>
      </c>
      <c r="AV316" s="12" t="s">
        <v>90</v>
      </c>
      <c r="AW316" s="12" t="s">
        <v>42</v>
      </c>
      <c r="AX316" s="12" t="s">
        <v>82</v>
      </c>
      <c r="AY316" s="149" t="s">
        <v>184</v>
      </c>
    </row>
    <row r="317" spans="2:65" s="12" customFormat="1">
      <c r="B317" s="147"/>
      <c r="D317" s="148" t="s">
        <v>193</v>
      </c>
      <c r="E317" s="149" t="s">
        <v>44</v>
      </c>
      <c r="F317" s="150" t="s">
        <v>273</v>
      </c>
      <c r="H317" s="149" t="s">
        <v>44</v>
      </c>
      <c r="I317" s="151"/>
      <c r="L317" s="147"/>
      <c r="M317" s="152"/>
      <c r="T317" s="153"/>
      <c r="AT317" s="149" t="s">
        <v>193</v>
      </c>
      <c r="AU317" s="149" t="s">
        <v>92</v>
      </c>
      <c r="AV317" s="12" t="s">
        <v>90</v>
      </c>
      <c r="AW317" s="12" t="s">
        <v>42</v>
      </c>
      <c r="AX317" s="12" t="s">
        <v>82</v>
      </c>
      <c r="AY317" s="149" t="s">
        <v>184</v>
      </c>
    </row>
    <row r="318" spans="2:65" s="12" customFormat="1">
      <c r="B318" s="147"/>
      <c r="D318" s="148" t="s">
        <v>193</v>
      </c>
      <c r="E318" s="149" t="s">
        <v>44</v>
      </c>
      <c r="F318" s="150" t="s">
        <v>427</v>
      </c>
      <c r="H318" s="149" t="s">
        <v>44</v>
      </c>
      <c r="I318" s="151"/>
      <c r="L318" s="147"/>
      <c r="M318" s="152"/>
      <c r="T318" s="153"/>
      <c r="AT318" s="149" t="s">
        <v>193</v>
      </c>
      <c r="AU318" s="149" t="s">
        <v>92</v>
      </c>
      <c r="AV318" s="12" t="s">
        <v>90</v>
      </c>
      <c r="AW318" s="12" t="s">
        <v>42</v>
      </c>
      <c r="AX318" s="12" t="s">
        <v>82</v>
      </c>
      <c r="AY318" s="149" t="s">
        <v>184</v>
      </c>
    </row>
    <row r="319" spans="2:65" s="13" customFormat="1">
      <c r="B319" s="154"/>
      <c r="D319" s="148" t="s">
        <v>193</v>
      </c>
      <c r="E319" s="155" t="s">
        <v>44</v>
      </c>
      <c r="F319" s="156" t="s">
        <v>131</v>
      </c>
      <c r="H319" s="157">
        <v>2.56</v>
      </c>
      <c r="I319" s="158"/>
      <c r="L319" s="154"/>
      <c r="M319" s="159"/>
      <c r="T319" s="160"/>
      <c r="AT319" s="155" t="s">
        <v>193</v>
      </c>
      <c r="AU319" s="155" t="s">
        <v>92</v>
      </c>
      <c r="AV319" s="13" t="s">
        <v>92</v>
      </c>
      <c r="AW319" s="13" t="s">
        <v>42</v>
      </c>
      <c r="AX319" s="13" t="s">
        <v>90</v>
      </c>
      <c r="AY319" s="155" t="s">
        <v>184</v>
      </c>
    </row>
    <row r="320" spans="2:65" s="1" customFormat="1" ht="37.799999999999997" customHeight="1">
      <c r="B320" s="34"/>
      <c r="C320" s="130" t="s">
        <v>428</v>
      </c>
      <c r="D320" s="130" t="s">
        <v>99</v>
      </c>
      <c r="E320" s="131" t="s">
        <v>429</v>
      </c>
      <c r="F320" s="132" t="s">
        <v>430</v>
      </c>
      <c r="G320" s="133" t="s">
        <v>101</v>
      </c>
      <c r="H320" s="134">
        <v>261.81</v>
      </c>
      <c r="I320" s="135"/>
      <c r="J320" s="136">
        <f>ROUND(I320*H320,2)</f>
        <v>0</v>
      </c>
      <c r="K320" s="132" t="s">
        <v>188</v>
      </c>
      <c r="L320" s="34"/>
      <c r="M320" s="137" t="s">
        <v>44</v>
      </c>
      <c r="N320" s="138" t="s">
        <v>53</v>
      </c>
      <c r="P320" s="139">
        <f>O320*H320</f>
        <v>0</v>
      </c>
      <c r="Q320" s="139">
        <v>0</v>
      </c>
      <c r="R320" s="139">
        <f>Q320*H320</f>
        <v>0</v>
      </c>
      <c r="S320" s="139">
        <v>0</v>
      </c>
      <c r="T320" s="140">
        <f>S320*H320</f>
        <v>0</v>
      </c>
      <c r="AR320" s="141" t="s">
        <v>189</v>
      </c>
      <c r="AT320" s="141" t="s">
        <v>99</v>
      </c>
      <c r="AU320" s="141" t="s">
        <v>92</v>
      </c>
      <c r="AY320" s="18" t="s">
        <v>184</v>
      </c>
      <c r="BE320" s="142">
        <f>IF(N320="základní",J320,0)</f>
        <v>0</v>
      </c>
      <c r="BF320" s="142">
        <f>IF(N320="snížená",J320,0)</f>
        <v>0</v>
      </c>
      <c r="BG320" s="142">
        <f>IF(N320="zákl. přenesená",J320,0)</f>
        <v>0</v>
      </c>
      <c r="BH320" s="142">
        <f>IF(N320="sníž. přenesená",J320,0)</f>
        <v>0</v>
      </c>
      <c r="BI320" s="142">
        <f>IF(N320="nulová",J320,0)</f>
        <v>0</v>
      </c>
      <c r="BJ320" s="18" t="s">
        <v>90</v>
      </c>
      <c r="BK320" s="142">
        <f>ROUND(I320*H320,2)</f>
        <v>0</v>
      </c>
      <c r="BL320" s="18" t="s">
        <v>189</v>
      </c>
      <c r="BM320" s="141" t="s">
        <v>431</v>
      </c>
    </row>
    <row r="321" spans="2:65" s="1" customFormat="1">
      <c r="B321" s="34"/>
      <c r="D321" s="143" t="s">
        <v>191</v>
      </c>
      <c r="F321" s="144" t="s">
        <v>432</v>
      </c>
      <c r="I321" s="145"/>
      <c r="L321" s="34"/>
      <c r="M321" s="146"/>
      <c r="T321" s="55"/>
      <c r="AT321" s="18" t="s">
        <v>191</v>
      </c>
      <c r="AU321" s="18" t="s">
        <v>92</v>
      </c>
    </row>
    <row r="322" spans="2:65" s="12" customFormat="1">
      <c r="B322" s="147"/>
      <c r="D322" s="148" t="s">
        <v>193</v>
      </c>
      <c r="E322" s="149" t="s">
        <v>44</v>
      </c>
      <c r="F322" s="150" t="s">
        <v>194</v>
      </c>
      <c r="H322" s="149" t="s">
        <v>44</v>
      </c>
      <c r="I322" s="151"/>
      <c r="L322" s="147"/>
      <c r="M322" s="152"/>
      <c r="T322" s="153"/>
      <c r="AT322" s="149" t="s">
        <v>193</v>
      </c>
      <c r="AU322" s="149" t="s">
        <v>92</v>
      </c>
      <c r="AV322" s="12" t="s">
        <v>90</v>
      </c>
      <c r="AW322" s="12" t="s">
        <v>42</v>
      </c>
      <c r="AX322" s="12" t="s">
        <v>82</v>
      </c>
      <c r="AY322" s="149" t="s">
        <v>184</v>
      </c>
    </row>
    <row r="323" spans="2:65" s="12" customFormat="1">
      <c r="B323" s="147"/>
      <c r="D323" s="148" t="s">
        <v>193</v>
      </c>
      <c r="E323" s="149" t="s">
        <v>44</v>
      </c>
      <c r="F323" s="150" t="s">
        <v>195</v>
      </c>
      <c r="H323" s="149" t="s">
        <v>44</v>
      </c>
      <c r="I323" s="151"/>
      <c r="L323" s="147"/>
      <c r="M323" s="152"/>
      <c r="T323" s="153"/>
      <c r="AT323" s="149" t="s">
        <v>193</v>
      </c>
      <c r="AU323" s="149" t="s">
        <v>92</v>
      </c>
      <c r="AV323" s="12" t="s">
        <v>90</v>
      </c>
      <c r="AW323" s="12" t="s">
        <v>42</v>
      </c>
      <c r="AX323" s="12" t="s">
        <v>82</v>
      </c>
      <c r="AY323" s="149" t="s">
        <v>184</v>
      </c>
    </row>
    <row r="324" spans="2:65" s="12" customFormat="1">
      <c r="B324" s="147"/>
      <c r="D324" s="148" t="s">
        <v>193</v>
      </c>
      <c r="E324" s="149" t="s">
        <v>44</v>
      </c>
      <c r="F324" s="150" t="s">
        <v>273</v>
      </c>
      <c r="H324" s="149" t="s">
        <v>44</v>
      </c>
      <c r="I324" s="151"/>
      <c r="L324" s="147"/>
      <c r="M324" s="152"/>
      <c r="T324" s="153"/>
      <c r="AT324" s="149" t="s">
        <v>193</v>
      </c>
      <c r="AU324" s="149" t="s">
        <v>92</v>
      </c>
      <c r="AV324" s="12" t="s">
        <v>90</v>
      </c>
      <c r="AW324" s="12" t="s">
        <v>42</v>
      </c>
      <c r="AX324" s="12" t="s">
        <v>82</v>
      </c>
      <c r="AY324" s="149" t="s">
        <v>184</v>
      </c>
    </row>
    <row r="325" spans="2:65" s="13" customFormat="1">
      <c r="B325" s="154"/>
      <c r="D325" s="148" t="s">
        <v>193</v>
      </c>
      <c r="E325" s="155" t="s">
        <v>44</v>
      </c>
      <c r="F325" s="156" t="s">
        <v>134</v>
      </c>
      <c r="H325" s="157">
        <v>261.81</v>
      </c>
      <c r="I325" s="158"/>
      <c r="L325" s="154"/>
      <c r="M325" s="159"/>
      <c r="T325" s="160"/>
      <c r="AT325" s="155" t="s">
        <v>193</v>
      </c>
      <c r="AU325" s="155" t="s">
        <v>92</v>
      </c>
      <c r="AV325" s="13" t="s">
        <v>92</v>
      </c>
      <c r="AW325" s="13" t="s">
        <v>42</v>
      </c>
      <c r="AX325" s="13" t="s">
        <v>90</v>
      </c>
      <c r="AY325" s="155" t="s">
        <v>184</v>
      </c>
    </row>
    <row r="326" spans="2:65" s="1" customFormat="1" ht="37.799999999999997" customHeight="1">
      <c r="B326" s="34"/>
      <c r="C326" s="130" t="s">
        <v>433</v>
      </c>
      <c r="D326" s="130" t="s">
        <v>99</v>
      </c>
      <c r="E326" s="131" t="s">
        <v>434</v>
      </c>
      <c r="F326" s="132" t="s">
        <v>435</v>
      </c>
      <c r="G326" s="133" t="s">
        <v>101</v>
      </c>
      <c r="H326" s="134">
        <v>69.55</v>
      </c>
      <c r="I326" s="135"/>
      <c r="J326" s="136">
        <f>ROUND(I326*H326,2)</f>
        <v>0</v>
      </c>
      <c r="K326" s="132" t="s">
        <v>188</v>
      </c>
      <c r="L326" s="34"/>
      <c r="M326" s="137" t="s">
        <v>44</v>
      </c>
      <c r="N326" s="138" t="s">
        <v>53</v>
      </c>
      <c r="P326" s="139">
        <f>O326*H326</f>
        <v>0</v>
      </c>
      <c r="Q326" s="139">
        <v>0</v>
      </c>
      <c r="R326" s="139">
        <f>Q326*H326</f>
        <v>0</v>
      </c>
      <c r="S326" s="139">
        <v>0</v>
      </c>
      <c r="T326" s="140">
        <f>S326*H326</f>
        <v>0</v>
      </c>
      <c r="AR326" s="141" t="s">
        <v>189</v>
      </c>
      <c r="AT326" s="141" t="s">
        <v>99</v>
      </c>
      <c r="AU326" s="141" t="s">
        <v>92</v>
      </c>
      <c r="AY326" s="18" t="s">
        <v>184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8" t="s">
        <v>90</v>
      </c>
      <c r="BK326" s="142">
        <f>ROUND(I326*H326,2)</f>
        <v>0</v>
      </c>
      <c r="BL326" s="18" t="s">
        <v>189</v>
      </c>
      <c r="BM326" s="141" t="s">
        <v>436</v>
      </c>
    </row>
    <row r="327" spans="2:65" s="1" customFormat="1">
      <c r="B327" s="34"/>
      <c r="D327" s="143" t="s">
        <v>191</v>
      </c>
      <c r="F327" s="144" t="s">
        <v>437</v>
      </c>
      <c r="I327" s="145"/>
      <c r="L327" s="34"/>
      <c r="M327" s="146"/>
      <c r="T327" s="55"/>
      <c r="AT327" s="18" t="s">
        <v>191</v>
      </c>
      <c r="AU327" s="18" t="s">
        <v>92</v>
      </c>
    </row>
    <row r="328" spans="2:65" s="12" customFormat="1">
      <c r="B328" s="147"/>
      <c r="D328" s="148" t="s">
        <v>193</v>
      </c>
      <c r="E328" s="149" t="s">
        <v>44</v>
      </c>
      <c r="F328" s="150" t="s">
        <v>194</v>
      </c>
      <c r="H328" s="149" t="s">
        <v>44</v>
      </c>
      <c r="I328" s="151"/>
      <c r="L328" s="147"/>
      <c r="M328" s="152"/>
      <c r="T328" s="153"/>
      <c r="AT328" s="149" t="s">
        <v>193</v>
      </c>
      <c r="AU328" s="149" t="s">
        <v>92</v>
      </c>
      <c r="AV328" s="12" t="s">
        <v>90</v>
      </c>
      <c r="AW328" s="12" t="s">
        <v>42</v>
      </c>
      <c r="AX328" s="12" t="s">
        <v>82</v>
      </c>
      <c r="AY328" s="149" t="s">
        <v>184</v>
      </c>
    </row>
    <row r="329" spans="2:65" s="12" customFormat="1">
      <c r="B329" s="147"/>
      <c r="D329" s="148" t="s">
        <v>193</v>
      </c>
      <c r="E329" s="149" t="s">
        <v>44</v>
      </c>
      <c r="F329" s="150" t="s">
        <v>195</v>
      </c>
      <c r="H329" s="149" t="s">
        <v>44</v>
      </c>
      <c r="I329" s="151"/>
      <c r="L329" s="147"/>
      <c r="M329" s="152"/>
      <c r="T329" s="153"/>
      <c r="AT329" s="149" t="s">
        <v>193</v>
      </c>
      <c r="AU329" s="149" t="s">
        <v>92</v>
      </c>
      <c r="AV329" s="12" t="s">
        <v>90</v>
      </c>
      <c r="AW329" s="12" t="s">
        <v>42</v>
      </c>
      <c r="AX329" s="12" t="s">
        <v>82</v>
      </c>
      <c r="AY329" s="149" t="s">
        <v>184</v>
      </c>
    </row>
    <row r="330" spans="2:65" s="12" customFormat="1">
      <c r="B330" s="147"/>
      <c r="D330" s="148" t="s">
        <v>193</v>
      </c>
      <c r="E330" s="149" t="s">
        <v>44</v>
      </c>
      <c r="F330" s="150" t="s">
        <v>273</v>
      </c>
      <c r="H330" s="149" t="s">
        <v>44</v>
      </c>
      <c r="I330" s="151"/>
      <c r="L330" s="147"/>
      <c r="M330" s="152"/>
      <c r="T330" s="153"/>
      <c r="AT330" s="149" t="s">
        <v>193</v>
      </c>
      <c r="AU330" s="149" t="s">
        <v>92</v>
      </c>
      <c r="AV330" s="12" t="s">
        <v>90</v>
      </c>
      <c r="AW330" s="12" t="s">
        <v>42</v>
      </c>
      <c r="AX330" s="12" t="s">
        <v>82</v>
      </c>
      <c r="AY330" s="149" t="s">
        <v>184</v>
      </c>
    </row>
    <row r="331" spans="2:65" s="13" customFormat="1">
      <c r="B331" s="154"/>
      <c r="D331" s="148" t="s">
        <v>193</v>
      </c>
      <c r="E331" s="155" t="s">
        <v>44</v>
      </c>
      <c r="F331" s="156" t="s">
        <v>149</v>
      </c>
      <c r="H331" s="157">
        <v>7.92</v>
      </c>
      <c r="I331" s="158"/>
      <c r="L331" s="154"/>
      <c r="M331" s="159"/>
      <c r="T331" s="160"/>
      <c r="AT331" s="155" t="s">
        <v>193</v>
      </c>
      <c r="AU331" s="155" t="s">
        <v>92</v>
      </c>
      <c r="AV331" s="13" t="s">
        <v>92</v>
      </c>
      <c r="AW331" s="13" t="s">
        <v>42</v>
      </c>
      <c r="AX331" s="13" t="s">
        <v>82</v>
      </c>
      <c r="AY331" s="155" t="s">
        <v>184</v>
      </c>
    </row>
    <row r="332" spans="2:65" s="13" customFormat="1">
      <c r="B332" s="154"/>
      <c r="D332" s="148" t="s">
        <v>193</v>
      </c>
      <c r="E332" s="155" t="s">
        <v>44</v>
      </c>
      <c r="F332" s="156" t="s">
        <v>146</v>
      </c>
      <c r="H332" s="157">
        <v>32.090000000000003</v>
      </c>
      <c r="I332" s="158"/>
      <c r="L332" s="154"/>
      <c r="M332" s="159"/>
      <c r="T332" s="160"/>
      <c r="AT332" s="155" t="s">
        <v>193</v>
      </c>
      <c r="AU332" s="155" t="s">
        <v>92</v>
      </c>
      <c r="AV332" s="13" t="s">
        <v>92</v>
      </c>
      <c r="AW332" s="13" t="s">
        <v>42</v>
      </c>
      <c r="AX332" s="13" t="s">
        <v>82</v>
      </c>
      <c r="AY332" s="155" t="s">
        <v>184</v>
      </c>
    </row>
    <row r="333" spans="2:65" s="13" customFormat="1">
      <c r="B333" s="154"/>
      <c r="D333" s="148" t="s">
        <v>193</v>
      </c>
      <c r="E333" s="155" t="s">
        <v>44</v>
      </c>
      <c r="F333" s="156" t="s">
        <v>143</v>
      </c>
      <c r="H333" s="157">
        <v>29.54</v>
      </c>
      <c r="I333" s="158"/>
      <c r="L333" s="154"/>
      <c r="M333" s="159"/>
      <c r="T333" s="160"/>
      <c r="AT333" s="155" t="s">
        <v>193</v>
      </c>
      <c r="AU333" s="155" t="s">
        <v>92</v>
      </c>
      <c r="AV333" s="13" t="s">
        <v>92</v>
      </c>
      <c r="AW333" s="13" t="s">
        <v>42</v>
      </c>
      <c r="AX333" s="13" t="s">
        <v>82</v>
      </c>
      <c r="AY333" s="155" t="s">
        <v>184</v>
      </c>
    </row>
    <row r="334" spans="2:65" s="14" customFormat="1">
      <c r="B334" s="161"/>
      <c r="D334" s="148" t="s">
        <v>193</v>
      </c>
      <c r="E334" s="162" t="s">
        <v>44</v>
      </c>
      <c r="F334" s="163" t="s">
        <v>210</v>
      </c>
      <c r="H334" s="164">
        <v>69.55</v>
      </c>
      <c r="I334" s="165"/>
      <c r="L334" s="161"/>
      <c r="M334" s="166"/>
      <c r="T334" s="167"/>
      <c r="AT334" s="162" t="s">
        <v>193</v>
      </c>
      <c r="AU334" s="162" t="s">
        <v>92</v>
      </c>
      <c r="AV334" s="14" t="s">
        <v>189</v>
      </c>
      <c r="AW334" s="14" t="s">
        <v>42</v>
      </c>
      <c r="AX334" s="14" t="s">
        <v>90</v>
      </c>
      <c r="AY334" s="162" t="s">
        <v>184</v>
      </c>
    </row>
    <row r="335" spans="2:65" s="1" customFormat="1" ht="37.799999999999997" customHeight="1">
      <c r="B335" s="34"/>
      <c r="C335" s="130" t="s">
        <v>438</v>
      </c>
      <c r="D335" s="130" t="s">
        <v>99</v>
      </c>
      <c r="E335" s="131" t="s">
        <v>439</v>
      </c>
      <c r="F335" s="132" t="s">
        <v>440</v>
      </c>
      <c r="G335" s="133" t="s">
        <v>101</v>
      </c>
      <c r="H335" s="134">
        <v>157.56</v>
      </c>
      <c r="I335" s="135"/>
      <c r="J335" s="136">
        <f>ROUND(I335*H335,2)</f>
        <v>0</v>
      </c>
      <c r="K335" s="132" t="s">
        <v>188</v>
      </c>
      <c r="L335" s="34"/>
      <c r="M335" s="137" t="s">
        <v>44</v>
      </c>
      <c r="N335" s="138" t="s">
        <v>53</v>
      </c>
      <c r="P335" s="139">
        <f>O335*H335</f>
        <v>0</v>
      </c>
      <c r="Q335" s="139">
        <v>0</v>
      </c>
      <c r="R335" s="139">
        <f>Q335*H335</f>
        <v>0</v>
      </c>
      <c r="S335" s="139">
        <v>0</v>
      </c>
      <c r="T335" s="140">
        <f>S335*H335</f>
        <v>0</v>
      </c>
      <c r="AR335" s="141" t="s">
        <v>189</v>
      </c>
      <c r="AT335" s="141" t="s">
        <v>99</v>
      </c>
      <c r="AU335" s="141" t="s">
        <v>92</v>
      </c>
      <c r="AY335" s="18" t="s">
        <v>184</v>
      </c>
      <c r="BE335" s="142">
        <f>IF(N335="základní",J335,0)</f>
        <v>0</v>
      </c>
      <c r="BF335" s="142">
        <f>IF(N335="snížená",J335,0)</f>
        <v>0</v>
      </c>
      <c r="BG335" s="142">
        <f>IF(N335="zákl. přenesená",J335,0)</f>
        <v>0</v>
      </c>
      <c r="BH335" s="142">
        <f>IF(N335="sníž. přenesená",J335,0)</f>
        <v>0</v>
      </c>
      <c r="BI335" s="142">
        <f>IF(N335="nulová",J335,0)</f>
        <v>0</v>
      </c>
      <c r="BJ335" s="18" t="s">
        <v>90</v>
      </c>
      <c r="BK335" s="142">
        <f>ROUND(I335*H335,2)</f>
        <v>0</v>
      </c>
      <c r="BL335" s="18" t="s">
        <v>189</v>
      </c>
      <c r="BM335" s="141" t="s">
        <v>441</v>
      </c>
    </row>
    <row r="336" spans="2:65" s="1" customFormat="1">
      <c r="B336" s="34"/>
      <c r="D336" s="143" t="s">
        <v>191</v>
      </c>
      <c r="F336" s="144" t="s">
        <v>442</v>
      </c>
      <c r="I336" s="145"/>
      <c r="L336" s="34"/>
      <c r="M336" s="146"/>
      <c r="T336" s="55"/>
      <c r="AT336" s="18" t="s">
        <v>191</v>
      </c>
      <c r="AU336" s="18" t="s">
        <v>92</v>
      </c>
    </row>
    <row r="337" spans="2:65" s="12" customFormat="1">
      <c r="B337" s="147"/>
      <c r="D337" s="148" t="s">
        <v>193</v>
      </c>
      <c r="E337" s="149" t="s">
        <v>44</v>
      </c>
      <c r="F337" s="150" t="s">
        <v>194</v>
      </c>
      <c r="H337" s="149" t="s">
        <v>44</v>
      </c>
      <c r="I337" s="151"/>
      <c r="L337" s="147"/>
      <c r="M337" s="152"/>
      <c r="T337" s="153"/>
      <c r="AT337" s="149" t="s">
        <v>193</v>
      </c>
      <c r="AU337" s="149" t="s">
        <v>92</v>
      </c>
      <c r="AV337" s="12" t="s">
        <v>90</v>
      </c>
      <c r="AW337" s="12" t="s">
        <v>42</v>
      </c>
      <c r="AX337" s="12" t="s">
        <v>82</v>
      </c>
      <c r="AY337" s="149" t="s">
        <v>184</v>
      </c>
    </row>
    <row r="338" spans="2:65" s="12" customFormat="1">
      <c r="B338" s="147"/>
      <c r="D338" s="148" t="s">
        <v>193</v>
      </c>
      <c r="E338" s="149" t="s">
        <v>44</v>
      </c>
      <c r="F338" s="150" t="s">
        <v>195</v>
      </c>
      <c r="H338" s="149" t="s">
        <v>44</v>
      </c>
      <c r="I338" s="151"/>
      <c r="L338" s="147"/>
      <c r="M338" s="152"/>
      <c r="T338" s="153"/>
      <c r="AT338" s="149" t="s">
        <v>193</v>
      </c>
      <c r="AU338" s="149" t="s">
        <v>92</v>
      </c>
      <c r="AV338" s="12" t="s">
        <v>90</v>
      </c>
      <c r="AW338" s="12" t="s">
        <v>42</v>
      </c>
      <c r="AX338" s="12" t="s">
        <v>82</v>
      </c>
      <c r="AY338" s="149" t="s">
        <v>184</v>
      </c>
    </row>
    <row r="339" spans="2:65" s="12" customFormat="1">
      <c r="B339" s="147"/>
      <c r="D339" s="148" t="s">
        <v>193</v>
      </c>
      <c r="E339" s="149" t="s">
        <v>44</v>
      </c>
      <c r="F339" s="150" t="s">
        <v>273</v>
      </c>
      <c r="H339" s="149" t="s">
        <v>44</v>
      </c>
      <c r="I339" s="151"/>
      <c r="L339" s="147"/>
      <c r="M339" s="152"/>
      <c r="T339" s="153"/>
      <c r="AT339" s="149" t="s">
        <v>193</v>
      </c>
      <c r="AU339" s="149" t="s">
        <v>92</v>
      </c>
      <c r="AV339" s="12" t="s">
        <v>90</v>
      </c>
      <c r="AW339" s="12" t="s">
        <v>42</v>
      </c>
      <c r="AX339" s="12" t="s">
        <v>82</v>
      </c>
      <c r="AY339" s="149" t="s">
        <v>184</v>
      </c>
    </row>
    <row r="340" spans="2:65" s="13" customFormat="1">
      <c r="B340" s="154"/>
      <c r="D340" s="148" t="s">
        <v>193</v>
      </c>
      <c r="E340" s="155" t="s">
        <v>44</v>
      </c>
      <c r="F340" s="156" t="s">
        <v>140</v>
      </c>
      <c r="H340" s="157">
        <v>157.56</v>
      </c>
      <c r="I340" s="158"/>
      <c r="L340" s="154"/>
      <c r="M340" s="159"/>
      <c r="T340" s="160"/>
      <c r="AT340" s="155" t="s">
        <v>193</v>
      </c>
      <c r="AU340" s="155" t="s">
        <v>92</v>
      </c>
      <c r="AV340" s="13" t="s">
        <v>92</v>
      </c>
      <c r="AW340" s="13" t="s">
        <v>42</v>
      </c>
      <c r="AX340" s="13" t="s">
        <v>82</v>
      </c>
      <c r="AY340" s="155" t="s">
        <v>184</v>
      </c>
    </row>
    <row r="341" spans="2:65" s="14" customFormat="1">
      <c r="B341" s="161"/>
      <c r="D341" s="148" t="s">
        <v>193</v>
      </c>
      <c r="E341" s="162" t="s">
        <v>44</v>
      </c>
      <c r="F341" s="163" t="s">
        <v>210</v>
      </c>
      <c r="H341" s="164">
        <v>157.56</v>
      </c>
      <c r="I341" s="165"/>
      <c r="L341" s="161"/>
      <c r="M341" s="166"/>
      <c r="T341" s="167"/>
      <c r="AT341" s="162" t="s">
        <v>193</v>
      </c>
      <c r="AU341" s="162" t="s">
        <v>92</v>
      </c>
      <c r="AV341" s="14" t="s">
        <v>189</v>
      </c>
      <c r="AW341" s="14" t="s">
        <v>42</v>
      </c>
      <c r="AX341" s="14" t="s">
        <v>90</v>
      </c>
      <c r="AY341" s="162" t="s">
        <v>184</v>
      </c>
    </row>
    <row r="342" spans="2:65" s="1" customFormat="1" ht="24.15" customHeight="1">
      <c r="B342" s="34"/>
      <c r="C342" s="130" t="s">
        <v>443</v>
      </c>
      <c r="D342" s="130" t="s">
        <v>99</v>
      </c>
      <c r="E342" s="131" t="s">
        <v>444</v>
      </c>
      <c r="F342" s="132" t="s">
        <v>445</v>
      </c>
      <c r="G342" s="133" t="s">
        <v>101</v>
      </c>
      <c r="H342" s="134">
        <v>11.55</v>
      </c>
      <c r="I342" s="135"/>
      <c r="J342" s="136">
        <f>ROUND(I342*H342,2)</f>
        <v>0</v>
      </c>
      <c r="K342" s="132" t="s">
        <v>188</v>
      </c>
      <c r="L342" s="34"/>
      <c r="M342" s="137" t="s">
        <v>44</v>
      </c>
      <c r="N342" s="138" t="s">
        <v>53</v>
      </c>
      <c r="P342" s="139">
        <f>O342*H342</f>
        <v>0</v>
      </c>
      <c r="Q342" s="139">
        <v>0.40799999999999997</v>
      </c>
      <c r="R342" s="139">
        <f>Q342*H342</f>
        <v>4.7123999999999997</v>
      </c>
      <c r="S342" s="139">
        <v>0</v>
      </c>
      <c r="T342" s="140">
        <f>S342*H342</f>
        <v>0</v>
      </c>
      <c r="AR342" s="141" t="s">
        <v>189</v>
      </c>
      <c r="AT342" s="141" t="s">
        <v>99</v>
      </c>
      <c r="AU342" s="141" t="s">
        <v>92</v>
      </c>
      <c r="AY342" s="18" t="s">
        <v>184</v>
      </c>
      <c r="BE342" s="142">
        <f>IF(N342="základní",J342,0)</f>
        <v>0</v>
      </c>
      <c r="BF342" s="142">
        <f>IF(N342="snížená",J342,0)</f>
        <v>0</v>
      </c>
      <c r="BG342" s="142">
        <f>IF(N342="zákl. přenesená",J342,0)</f>
        <v>0</v>
      </c>
      <c r="BH342" s="142">
        <f>IF(N342="sníž. přenesená",J342,0)</f>
        <v>0</v>
      </c>
      <c r="BI342" s="142">
        <f>IF(N342="nulová",J342,0)</f>
        <v>0</v>
      </c>
      <c r="BJ342" s="18" t="s">
        <v>90</v>
      </c>
      <c r="BK342" s="142">
        <f>ROUND(I342*H342,2)</f>
        <v>0</v>
      </c>
      <c r="BL342" s="18" t="s">
        <v>189</v>
      </c>
      <c r="BM342" s="141" t="s">
        <v>446</v>
      </c>
    </row>
    <row r="343" spans="2:65" s="1" customFormat="1">
      <c r="B343" s="34"/>
      <c r="D343" s="143" t="s">
        <v>191</v>
      </c>
      <c r="F343" s="144" t="s">
        <v>447</v>
      </c>
      <c r="I343" s="145"/>
      <c r="L343" s="34"/>
      <c r="M343" s="146"/>
      <c r="T343" s="55"/>
      <c r="AT343" s="18" t="s">
        <v>191</v>
      </c>
      <c r="AU343" s="18" t="s">
        <v>92</v>
      </c>
    </row>
    <row r="344" spans="2:65" s="12" customFormat="1">
      <c r="B344" s="147"/>
      <c r="D344" s="148" t="s">
        <v>193</v>
      </c>
      <c r="E344" s="149" t="s">
        <v>44</v>
      </c>
      <c r="F344" s="150" t="s">
        <v>194</v>
      </c>
      <c r="H344" s="149" t="s">
        <v>44</v>
      </c>
      <c r="I344" s="151"/>
      <c r="L344" s="147"/>
      <c r="M344" s="152"/>
      <c r="T344" s="153"/>
      <c r="AT344" s="149" t="s">
        <v>193</v>
      </c>
      <c r="AU344" s="149" t="s">
        <v>92</v>
      </c>
      <c r="AV344" s="12" t="s">
        <v>90</v>
      </c>
      <c r="AW344" s="12" t="s">
        <v>42</v>
      </c>
      <c r="AX344" s="12" t="s">
        <v>82</v>
      </c>
      <c r="AY344" s="149" t="s">
        <v>184</v>
      </c>
    </row>
    <row r="345" spans="2:65" s="12" customFormat="1">
      <c r="B345" s="147"/>
      <c r="D345" s="148" t="s">
        <v>193</v>
      </c>
      <c r="E345" s="149" t="s">
        <v>44</v>
      </c>
      <c r="F345" s="150" t="s">
        <v>195</v>
      </c>
      <c r="H345" s="149" t="s">
        <v>44</v>
      </c>
      <c r="I345" s="151"/>
      <c r="L345" s="147"/>
      <c r="M345" s="152"/>
      <c r="T345" s="153"/>
      <c r="AT345" s="149" t="s">
        <v>193</v>
      </c>
      <c r="AU345" s="149" t="s">
        <v>92</v>
      </c>
      <c r="AV345" s="12" t="s">
        <v>90</v>
      </c>
      <c r="AW345" s="12" t="s">
        <v>42</v>
      </c>
      <c r="AX345" s="12" t="s">
        <v>82</v>
      </c>
      <c r="AY345" s="149" t="s">
        <v>184</v>
      </c>
    </row>
    <row r="346" spans="2:65" s="12" customFormat="1">
      <c r="B346" s="147"/>
      <c r="D346" s="148" t="s">
        <v>193</v>
      </c>
      <c r="E346" s="149" t="s">
        <v>44</v>
      </c>
      <c r="F346" s="150" t="s">
        <v>273</v>
      </c>
      <c r="H346" s="149" t="s">
        <v>44</v>
      </c>
      <c r="I346" s="151"/>
      <c r="L346" s="147"/>
      <c r="M346" s="152"/>
      <c r="T346" s="153"/>
      <c r="AT346" s="149" t="s">
        <v>193</v>
      </c>
      <c r="AU346" s="149" t="s">
        <v>92</v>
      </c>
      <c r="AV346" s="12" t="s">
        <v>90</v>
      </c>
      <c r="AW346" s="12" t="s">
        <v>42</v>
      </c>
      <c r="AX346" s="12" t="s">
        <v>82</v>
      </c>
      <c r="AY346" s="149" t="s">
        <v>184</v>
      </c>
    </row>
    <row r="347" spans="2:65" s="13" customFormat="1">
      <c r="B347" s="154"/>
      <c r="D347" s="148" t="s">
        <v>193</v>
      </c>
      <c r="E347" s="155" t="s">
        <v>44</v>
      </c>
      <c r="F347" s="156" t="s">
        <v>99</v>
      </c>
      <c r="H347" s="157">
        <v>11.55</v>
      </c>
      <c r="I347" s="158"/>
      <c r="L347" s="154"/>
      <c r="M347" s="159"/>
      <c r="T347" s="160"/>
      <c r="AT347" s="155" t="s">
        <v>193</v>
      </c>
      <c r="AU347" s="155" t="s">
        <v>92</v>
      </c>
      <c r="AV347" s="13" t="s">
        <v>92</v>
      </c>
      <c r="AW347" s="13" t="s">
        <v>42</v>
      </c>
      <c r="AX347" s="13" t="s">
        <v>90</v>
      </c>
      <c r="AY347" s="155" t="s">
        <v>184</v>
      </c>
    </row>
    <row r="348" spans="2:65" s="1" customFormat="1" ht="24.15" customHeight="1">
      <c r="B348" s="34"/>
      <c r="C348" s="130" t="s">
        <v>448</v>
      </c>
      <c r="D348" s="130" t="s">
        <v>99</v>
      </c>
      <c r="E348" s="131" t="s">
        <v>449</v>
      </c>
      <c r="F348" s="132" t="s">
        <v>450</v>
      </c>
      <c r="G348" s="133" t="s">
        <v>101</v>
      </c>
      <c r="H348" s="134">
        <v>185.48</v>
      </c>
      <c r="I348" s="135"/>
      <c r="J348" s="136">
        <f>ROUND(I348*H348,2)</f>
        <v>0</v>
      </c>
      <c r="K348" s="132" t="s">
        <v>188</v>
      </c>
      <c r="L348" s="34"/>
      <c r="M348" s="137" t="s">
        <v>44</v>
      </c>
      <c r="N348" s="138" t="s">
        <v>53</v>
      </c>
      <c r="P348" s="139">
        <f>O348*H348</f>
        <v>0</v>
      </c>
      <c r="Q348" s="139">
        <v>0</v>
      </c>
      <c r="R348" s="139">
        <f>Q348*H348</f>
        <v>0</v>
      </c>
      <c r="S348" s="139">
        <v>0</v>
      </c>
      <c r="T348" s="140">
        <f>S348*H348</f>
        <v>0</v>
      </c>
      <c r="AR348" s="141" t="s">
        <v>189</v>
      </c>
      <c r="AT348" s="141" t="s">
        <v>99</v>
      </c>
      <c r="AU348" s="141" t="s">
        <v>92</v>
      </c>
      <c r="AY348" s="18" t="s">
        <v>184</v>
      </c>
      <c r="BE348" s="142">
        <f>IF(N348="základní",J348,0)</f>
        <v>0</v>
      </c>
      <c r="BF348" s="142">
        <f>IF(N348="snížená",J348,0)</f>
        <v>0</v>
      </c>
      <c r="BG348" s="142">
        <f>IF(N348="zákl. přenesená",J348,0)</f>
        <v>0</v>
      </c>
      <c r="BH348" s="142">
        <f>IF(N348="sníž. přenesená",J348,0)</f>
        <v>0</v>
      </c>
      <c r="BI348" s="142">
        <f>IF(N348="nulová",J348,0)</f>
        <v>0</v>
      </c>
      <c r="BJ348" s="18" t="s">
        <v>90</v>
      </c>
      <c r="BK348" s="142">
        <f>ROUND(I348*H348,2)</f>
        <v>0</v>
      </c>
      <c r="BL348" s="18" t="s">
        <v>189</v>
      </c>
      <c r="BM348" s="141" t="s">
        <v>451</v>
      </c>
    </row>
    <row r="349" spans="2:65" s="1" customFormat="1">
      <c r="B349" s="34"/>
      <c r="D349" s="143" t="s">
        <v>191</v>
      </c>
      <c r="F349" s="144" t="s">
        <v>452</v>
      </c>
      <c r="I349" s="145"/>
      <c r="L349" s="34"/>
      <c r="M349" s="146"/>
      <c r="T349" s="55"/>
      <c r="AT349" s="18" t="s">
        <v>191</v>
      </c>
      <c r="AU349" s="18" t="s">
        <v>92</v>
      </c>
    </row>
    <row r="350" spans="2:65" s="12" customFormat="1">
      <c r="B350" s="147"/>
      <c r="D350" s="148" t="s">
        <v>193</v>
      </c>
      <c r="E350" s="149" t="s">
        <v>44</v>
      </c>
      <c r="F350" s="150" t="s">
        <v>194</v>
      </c>
      <c r="H350" s="149" t="s">
        <v>44</v>
      </c>
      <c r="I350" s="151"/>
      <c r="L350" s="147"/>
      <c r="M350" s="152"/>
      <c r="T350" s="153"/>
      <c r="AT350" s="149" t="s">
        <v>193</v>
      </c>
      <c r="AU350" s="149" t="s">
        <v>92</v>
      </c>
      <c r="AV350" s="12" t="s">
        <v>90</v>
      </c>
      <c r="AW350" s="12" t="s">
        <v>42</v>
      </c>
      <c r="AX350" s="12" t="s">
        <v>82</v>
      </c>
      <c r="AY350" s="149" t="s">
        <v>184</v>
      </c>
    </row>
    <row r="351" spans="2:65" s="12" customFormat="1">
      <c r="B351" s="147"/>
      <c r="D351" s="148" t="s">
        <v>193</v>
      </c>
      <c r="E351" s="149" t="s">
        <v>44</v>
      </c>
      <c r="F351" s="150" t="s">
        <v>195</v>
      </c>
      <c r="H351" s="149" t="s">
        <v>44</v>
      </c>
      <c r="I351" s="151"/>
      <c r="L351" s="147"/>
      <c r="M351" s="152"/>
      <c r="T351" s="153"/>
      <c r="AT351" s="149" t="s">
        <v>193</v>
      </c>
      <c r="AU351" s="149" t="s">
        <v>92</v>
      </c>
      <c r="AV351" s="12" t="s">
        <v>90</v>
      </c>
      <c r="AW351" s="12" t="s">
        <v>42</v>
      </c>
      <c r="AX351" s="12" t="s">
        <v>82</v>
      </c>
      <c r="AY351" s="149" t="s">
        <v>184</v>
      </c>
    </row>
    <row r="352" spans="2:65" s="12" customFormat="1">
      <c r="B352" s="147"/>
      <c r="D352" s="148" t="s">
        <v>193</v>
      </c>
      <c r="E352" s="149" t="s">
        <v>44</v>
      </c>
      <c r="F352" s="150" t="s">
        <v>273</v>
      </c>
      <c r="H352" s="149" t="s">
        <v>44</v>
      </c>
      <c r="I352" s="151"/>
      <c r="L352" s="147"/>
      <c r="M352" s="152"/>
      <c r="T352" s="153"/>
      <c r="AT352" s="149" t="s">
        <v>193</v>
      </c>
      <c r="AU352" s="149" t="s">
        <v>92</v>
      </c>
      <c r="AV352" s="12" t="s">
        <v>90</v>
      </c>
      <c r="AW352" s="12" t="s">
        <v>42</v>
      </c>
      <c r="AX352" s="12" t="s">
        <v>82</v>
      </c>
      <c r="AY352" s="149" t="s">
        <v>184</v>
      </c>
    </row>
    <row r="353" spans="2:65" s="13" customFormat="1">
      <c r="B353" s="154"/>
      <c r="D353" s="148" t="s">
        <v>193</v>
      </c>
      <c r="E353" s="155" t="s">
        <v>44</v>
      </c>
      <c r="F353" s="156" t="s">
        <v>137</v>
      </c>
      <c r="H353" s="157">
        <v>27.92</v>
      </c>
      <c r="I353" s="158"/>
      <c r="L353" s="154"/>
      <c r="M353" s="159"/>
      <c r="T353" s="160"/>
      <c r="AT353" s="155" t="s">
        <v>193</v>
      </c>
      <c r="AU353" s="155" t="s">
        <v>92</v>
      </c>
      <c r="AV353" s="13" t="s">
        <v>92</v>
      </c>
      <c r="AW353" s="13" t="s">
        <v>42</v>
      </c>
      <c r="AX353" s="13" t="s">
        <v>82</v>
      </c>
      <c r="AY353" s="155" t="s">
        <v>184</v>
      </c>
    </row>
    <row r="354" spans="2:65" s="13" customFormat="1">
      <c r="B354" s="154"/>
      <c r="D354" s="148" t="s">
        <v>193</v>
      </c>
      <c r="E354" s="155" t="s">
        <v>44</v>
      </c>
      <c r="F354" s="156" t="s">
        <v>140</v>
      </c>
      <c r="H354" s="157">
        <v>157.56</v>
      </c>
      <c r="I354" s="158"/>
      <c r="L354" s="154"/>
      <c r="M354" s="159"/>
      <c r="T354" s="160"/>
      <c r="AT354" s="155" t="s">
        <v>193</v>
      </c>
      <c r="AU354" s="155" t="s">
        <v>92</v>
      </c>
      <c r="AV354" s="13" t="s">
        <v>92</v>
      </c>
      <c r="AW354" s="13" t="s">
        <v>42</v>
      </c>
      <c r="AX354" s="13" t="s">
        <v>82</v>
      </c>
      <c r="AY354" s="155" t="s">
        <v>184</v>
      </c>
    </row>
    <row r="355" spans="2:65" s="14" customFormat="1">
      <c r="B355" s="161"/>
      <c r="D355" s="148" t="s">
        <v>193</v>
      </c>
      <c r="E355" s="162" t="s">
        <v>44</v>
      </c>
      <c r="F355" s="163" t="s">
        <v>210</v>
      </c>
      <c r="H355" s="164">
        <v>185.48</v>
      </c>
      <c r="I355" s="165"/>
      <c r="L355" s="161"/>
      <c r="M355" s="166"/>
      <c r="T355" s="167"/>
      <c r="AT355" s="162" t="s">
        <v>193</v>
      </c>
      <c r="AU355" s="162" t="s">
        <v>92</v>
      </c>
      <c r="AV355" s="14" t="s">
        <v>189</v>
      </c>
      <c r="AW355" s="14" t="s">
        <v>42</v>
      </c>
      <c r="AX355" s="14" t="s">
        <v>90</v>
      </c>
      <c r="AY355" s="162" t="s">
        <v>184</v>
      </c>
    </row>
    <row r="356" spans="2:65" s="1" customFormat="1" ht="24.15" customHeight="1">
      <c r="B356" s="34"/>
      <c r="C356" s="130" t="s">
        <v>453</v>
      </c>
      <c r="D356" s="130" t="s">
        <v>99</v>
      </c>
      <c r="E356" s="131" t="s">
        <v>454</v>
      </c>
      <c r="F356" s="132" t="s">
        <v>455</v>
      </c>
      <c r="G356" s="133" t="s">
        <v>101</v>
      </c>
      <c r="H356" s="134">
        <v>185.48</v>
      </c>
      <c r="I356" s="135"/>
      <c r="J356" s="136">
        <f>ROUND(I356*H356,2)</f>
        <v>0</v>
      </c>
      <c r="K356" s="132" t="s">
        <v>188</v>
      </c>
      <c r="L356" s="34"/>
      <c r="M356" s="137" t="s">
        <v>44</v>
      </c>
      <c r="N356" s="138" t="s">
        <v>53</v>
      </c>
      <c r="P356" s="139">
        <f>O356*H356</f>
        <v>0</v>
      </c>
      <c r="Q356" s="139">
        <v>0</v>
      </c>
      <c r="R356" s="139">
        <f>Q356*H356</f>
        <v>0</v>
      </c>
      <c r="S356" s="139">
        <v>0</v>
      </c>
      <c r="T356" s="140">
        <f>S356*H356</f>
        <v>0</v>
      </c>
      <c r="AR356" s="141" t="s">
        <v>189</v>
      </c>
      <c r="AT356" s="141" t="s">
        <v>99</v>
      </c>
      <c r="AU356" s="141" t="s">
        <v>92</v>
      </c>
      <c r="AY356" s="18" t="s">
        <v>184</v>
      </c>
      <c r="BE356" s="142">
        <f>IF(N356="základní",J356,0)</f>
        <v>0</v>
      </c>
      <c r="BF356" s="142">
        <f>IF(N356="snížená",J356,0)</f>
        <v>0</v>
      </c>
      <c r="BG356" s="142">
        <f>IF(N356="zákl. přenesená",J356,0)</f>
        <v>0</v>
      </c>
      <c r="BH356" s="142">
        <f>IF(N356="sníž. přenesená",J356,0)</f>
        <v>0</v>
      </c>
      <c r="BI356" s="142">
        <f>IF(N356="nulová",J356,0)</f>
        <v>0</v>
      </c>
      <c r="BJ356" s="18" t="s">
        <v>90</v>
      </c>
      <c r="BK356" s="142">
        <f>ROUND(I356*H356,2)</f>
        <v>0</v>
      </c>
      <c r="BL356" s="18" t="s">
        <v>189</v>
      </c>
      <c r="BM356" s="141" t="s">
        <v>456</v>
      </c>
    </row>
    <row r="357" spans="2:65" s="1" customFormat="1">
      <c r="B357" s="34"/>
      <c r="D357" s="143" t="s">
        <v>191</v>
      </c>
      <c r="F357" s="144" t="s">
        <v>457</v>
      </c>
      <c r="I357" s="145"/>
      <c r="L357" s="34"/>
      <c r="M357" s="146"/>
      <c r="T357" s="55"/>
      <c r="AT357" s="18" t="s">
        <v>191</v>
      </c>
      <c r="AU357" s="18" t="s">
        <v>92</v>
      </c>
    </row>
    <row r="358" spans="2:65" s="12" customFormat="1">
      <c r="B358" s="147"/>
      <c r="D358" s="148" t="s">
        <v>193</v>
      </c>
      <c r="E358" s="149" t="s">
        <v>44</v>
      </c>
      <c r="F358" s="150" t="s">
        <v>194</v>
      </c>
      <c r="H358" s="149" t="s">
        <v>44</v>
      </c>
      <c r="I358" s="151"/>
      <c r="L358" s="147"/>
      <c r="M358" s="152"/>
      <c r="T358" s="153"/>
      <c r="AT358" s="149" t="s">
        <v>193</v>
      </c>
      <c r="AU358" s="149" t="s">
        <v>92</v>
      </c>
      <c r="AV358" s="12" t="s">
        <v>90</v>
      </c>
      <c r="AW358" s="12" t="s">
        <v>42</v>
      </c>
      <c r="AX358" s="12" t="s">
        <v>82</v>
      </c>
      <c r="AY358" s="149" t="s">
        <v>184</v>
      </c>
    </row>
    <row r="359" spans="2:65" s="12" customFormat="1">
      <c r="B359" s="147"/>
      <c r="D359" s="148" t="s">
        <v>193</v>
      </c>
      <c r="E359" s="149" t="s">
        <v>44</v>
      </c>
      <c r="F359" s="150" t="s">
        <v>195</v>
      </c>
      <c r="H359" s="149" t="s">
        <v>44</v>
      </c>
      <c r="I359" s="151"/>
      <c r="L359" s="147"/>
      <c r="M359" s="152"/>
      <c r="T359" s="153"/>
      <c r="AT359" s="149" t="s">
        <v>193</v>
      </c>
      <c r="AU359" s="149" t="s">
        <v>92</v>
      </c>
      <c r="AV359" s="12" t="s">
        <v>90</v>
      </c>
      <c r="AW359" s="12" t="s">
        <v>42</v>
      </c>
      <c r="AX359" s="12" t="s">
        <v>82</v>
      </c>
      <c r="AY359" s="149" t="s">
        <v>184</v>
      </c>
    </row>
    <row r="360" spans="2:65" s="12" customFormat="1">
      <c r="B360" s="147"/>
      <c r="D360" s="148" t="s">
        <v>193</v>
      </c>
      <c r="E360" s="149" t="s">
        <v>44</v>
      </c>
      <c r="F360" s="150" t="s">
        <v>273</v>
      </c>
      <c r="H360" s="149" t="s">
        <v>44</v>
      </c>
      <c r="I360" s="151"/>
      <c r="L360" s="147"/>
      <c r="M360" s="152"/>
      <c r="T360" s="153"/>
      <c r="AT360" s="149" t="s">
        <v>193</v>
      </c>
      <c r="AU360" s="149" t="s">
        <v>92</v>
      </c>
      <c r="AV360" s="12" t="s">
        <v>90</v>
      </c>
      <c r="AW360" s="12" t="s">
        <v>42</v>
      </c>
      <c r="AX360" s="12" t="s">
        <v>82</v>
      </c>
      <c r="AY360" s="149" t="s">
        <v>184</v>
      </c>
    </row>
    <row r="361" spans="2:65" s="13" customFormat="1">
      <c r="B361" s="154"/>
      <c r="D361" s="148" t="s">
        <v>193</v>
      </c>
      <c r="E361" s="155" t="s">
        <v>44</v>
      </c>
      <c r="F361" s="156" t="s">
        <v>137</v>
      </c>
      <c r="H361" s="157">
        <v>27.92</v>
      </c>
      <c r="I361" s="158"/>
      <c r="L361" s="154"/>
      <c r="M361" s="159"/>
      <c r="T361" s="160"/>
      <c r="AT361" s="155" t="s">
        <v>193</v>
      </c>
      <c r="AU361" s="155" t="s">
        <v>92</v>
      </c>
      <c r="AV361" s="13" t="s">
        <v>92</v>
      </c>
      <c r="AW361" s="13" t="s">
        <v>42</v>
      </c>
      <c r="AX361" s="13" t="s">
        <v>82</v>
      </c>
      <c r="AY361" s="155" t="s">
        <v>184</v>
      </c>
    </row>
    <row r="362" spans="2:65" s="13" customFormat="1">
      <c r="B362" s="154"/>
      <c r="D362" s="148" t="s">
        <v>193</v>
      </c>
      <c r="E362" s="155" t="s">
        <v>44</v>
      </c>
      <c r="F362" s="156" t="s">
        <v>140</v>
      </c>
      <c r="H362" s="157">
        <v>157.56</v>
      </c>
      <c r="I362" s="158"/>
      <c r="L362" s="154"/>
      <c r="M362" s="159"/>
      <c r="T362" s="160"/>
      <c r="AT362" s="155" t="s">
        <v>193</v>
      </c>
      <c r="AU362" s="155" t="s">
        <v>92</v>
      </c>
      <c r="AV362" s="13" t="s">
        <v>92</v>
      </c>
      <c r="AW362" s="13" t="s">
        <v>42</v>
      </c>
      <c r="AX362" s="13" t="s">
        <v>82</v>
      </c>
      <c r="AY362" s="155" t="s">
        <v>184</v>
      </c>
    </row>
    <row r="363" spans="2:65" s="14" customFormat="1">
      <c r="B363" s="161"/>
      <c r="D363" s="148" t="s">
        <v>193</v>
      </c>
      <c r="E363" s="162" t="s">
        <v>44</v>
      </c>
      <c r="F363" s="163" t="s">
        <v>210</v>
      </c>
      <c r="H363" s="164">
        <v>185.48</v>
      </c>
      <c r="I363" s="165"/>
      <c r="L363" s="161"/>
      <c r="M363" s="166"/>
      <c r="T363" s="167"/>
      <c r="AT363" s="162" t="s">
        <v>193</v>
      </c>
      <c r="AU363" s="162" t="s">
        <v>92</v>
      </c>
      <c r="AV363" s="14" t="s">
        <v>189</v>
      </c>
      <c r="AW363" s="14" t="s">
        <v>42</v>
      </c>
      <c r="AX363" s="14" t="s">
        <v>90</v>
      </c>
      <c r="AY363" s="162" t="s">
        <v>184</v>
      </c>
    </row>
    <row r="364" spans="2:65" s="1" customFormat="1" ht="49.05" customHeight="1">
      <c r="B364" s="34"/>
      <c r="C364" s="130" t="s">
        <v>458</v>
      </c>
      <c r="D364" s="130" t="s">
        <v>99</v>
      </c>
      <c r="E364" s="131" t="s">
        <v>459</v>
      </c>
      <c r="F364" s="132" t="s">
        <v>460</v>
      </c>
      <c r="G364" s="133" t="s">
        <v>101</v>
      </c>
      <c r="H364" s="134">
        <v>185.48</v>
      </c>
      <c r="I364" s="135"/>
      <c r="J364" s="136">
        <f>ROUND(I364*H364,2)</f>
        <v>0</v>
      </c>
      <c r="K364" s="132" t="s">
        <v>188</v>
      </c>
      <c r="L364" s="34"/>
      <c r="M364" s="137" t="s">
        <v>44</v>
      </c>
      <c r="N364" s="138" t="s">
        <v>53</v>
      </c>
      <c r="P364" s="139">
        <f>O364*H364</f>
        <v>0</v>
      </c>
      <c r="Q364" s="139">
        <v>0</v>
      </c>
      <c r="R364" s="139">
        <f>Q364*H364</f>
        <v>0</v>
      </c>
      <c r="S364" s="139">
        <v>0</v>
      </c>
      <c r="T364" s="140">
        <f>S364*H364</f>
        <v>0</v>
      </c>
      <c r="AR364" s="141" t="s">
        <v>189</v>
      </c>
      <c r="AT364" s="141" t="s">
        <v>99</v>
      </c>
      <c r="AU364" s="141" t="s">
        <v>92</v>
      </c>
      <c r="AY364" s="18" t="s">
        <v>184</v>
      </c>
      <c r="BE364" s="142">
        <f>IF(N364="základní",J364,0)</f>
        <v>0</v>
      </c>
      <c r="BF364" s="142">
        <f>IF(N364="snížená",J364,0)</f>
        <v>0</v>
      </c>
      <c r="BG364" s="142">
        <f>IF(N364="zákl. přenesená",J364,0)</f>
        <v>0</v>
      </c>
      <c r="BH364" s="142">
        <f>IF(N364="sníž. přenesená",J364,0)</f>
        <v>0</v>
      </c>
      <c r="BI364" s="142">
        <f>IF(N364="nulová",J364,0)</f>
        <v>0</v>
      </c>
      <c r="BJ364" s="18" t="s">
        <v>90</v>
      </c>
      <c r="BK364" s="142">
        <f>ROUND(I364*H364,2)</f>
        <v>0</v>
      </c>
      <c r="BL364" s="18" t="s">
        <v>189</v>
      </c>
      <c r="BM364" s="141" t="s">
        <v>461</v>
      </c>
    </row>
    <row r="365" spans="2:65" s="1" customFormat="1">
      <c r="B365" s="34"/>
      <c r="D365" s="143" t="s">
        <v>191</v>
      </c>
      <c r="F365" s="144" t="s">
        <v>462</v>
      </c>
      <c r="I365" s="145"/>
      <c r="L365" s="34"/>
      <c r="M365" s="146"/>
      <c r="T365" s="55"/>
      <c r="AT365" s="18" t="s">
        <v>191</v>
      </c>
      <c r="AU365" s="18" t="s">
        <v>92</v>
      </c>
    </row>
    <row r="366" spans="2:65" s="12" customFormat="1">
      <c r="B366" s="147"/>
      <c r="D366" s="148" t="s">
        <v>193</v>
      </c>
      <c r="E366" s="149" t="s">
        <v>44</v>
      </c>
      <c r="F366" s="150" t="s">
        <v>194</v>
      </c>
      <c r="H366" s="149" t="s">
        <v>44</v>
      </c>
      <c r="I366" s="151"/>
      <c r="L366" s="147"/>
      <c r="M366" s="152"/>
      <c r="T366" s="153"/>
      <c r="AT366" s="149" t="s">
        <v>193</v>
      </c>
      <c r="AU366" s="149" t="s">
        <v>92</v>
      </c>
      <c r="AV366" s="12" t="s">
        <v>90</v>
      </c>
      <c r="AW366" s="12" t="s">
        <v>42</v>
      </c>
      <c r="AX366" s="12" t="s">
        <v>82</v>
      </c>
      <c r="AY366" s="149" t="s">
        <v>184</v>
      </c>
    </row>
    <row r="367" spans="2:65" s="12" customFormat="1">
      <c r="B367" s="147"/>
      <c r="D367" s="148" t="s">
        <v>193</v>
      </c>
      <c r="E367" s="149" t="s">
        <v>44</v>
      </c>
      <c r="F367" s="150" t="s">
        <v>195</v>
      </c>
      <c r="H367" s="149" t="s">
        <v>44</v>
      </c>
      <c r="I367" s="151"/>
      <c r="L367" s="147"/>
      <c r="M367" s="152"/>
      <c r="T367" s="153"/>
      <c r="AT367" s="149" t="s">
        <v>193</v>
      </c>
      <c r="AU367" s="149" t="s">
        <v>92</v>
      </c>
      <c r="AV367" s="12" t="s">
        <v>90</v>
      </c>
      <c r="AW367" s="12" t="s">
        <v>42</v>
      </c>
      <c r="AX367" s="12" t="s">
        <v>82</v>
      </c>
      <c r="AY367" s="149" t="s">
        <v>184</v>
      </c>
    </row>
    <row r="368" spans="2:65" s="12" customFormat="1">
      <c r="B368" s="147"/>
      <c r="D368" s="148" t="s">
        <v>193</v>
      </c>
      <c r="E368" s="149" t="s">
        <v>44</v>
      </c>
      <c r="F368" s="150" t="s">
        <v>273</v>
      </c>
      <c r="H368" s="149" t="s">
        <v>44</v>
      </c>
      <c r="I368" s="151"/>
      <c r="L368" s="147"/>
      <c r="M368" s="152"/>
      <c r="T368" s="153"/>
      <c r="AT368" s="149" t="s">
        <v>193</v>
      </c>
      <c r="AU368" s="149" t="s">
        <v>92</v>
      </c>
      <c r="AV368" s="12" t="s">
        <v>90</v>
      </c>
      <c r="AW368" s="12" t="s">
        <v>42</v>
      </c>
      <c r="AX368" s="12" t="s">
        <v>82</v>
      </c>
      <c r="AY368" s="149" t="s">
        <v>184</v>
      </c>
    </row>
    <row r="369" spans="2:65" s="13" customFormat="1">
      <c r="B369" s="154"/>
      <c r="D369" s="148" t="s">
        <v>193</v>
      </c>
      <c r="E369" s="155" t="s">
        <v>44</v>
      </c>
      <c r="F369" s="156" t="s">
        <v>137</v>
      </c>
      <c r="H369" s="157">
        <v>27.92</v>
      </c>
      <c r="I369" s="158"/>
      <c r="L369" s="154"/>
      <c r="M369" s="159"/>
      <c r="T369" s="160"/>
      <c r="AT369" s="155" t="s">
        <v>193</v>
      </c>
      <c r="AU369" s="155" t="s">
        <v>92</v>
      </c>
      <c r="AV369" s="13" t="s">
        <v>92</v>
      </c>
      <c r="AW369" s="13" t="s">
        <v>42</v>
      </c>
      <c r="AX369" s="13" t="s">
        <v>82</v>
      </c>
      <c r="AY369" s="155" t="s">
        <v>184</v>
      </c>
    </row>
    <row r="370" spans="2:65" s="13" customFormat="1">
      <c r="B370" s="154"/>
      <c r="D370" s="148" t="s">
        <v>193</v>
      </c>
      <c r="E370" s="155" t="s">
        <v>44</v>
      </c>
      <c r="F370" s="156" t="s">
        <v>140</v>
      </c>
      <c r="H370" s="157">
        <v>157.56</v>
      </c>
      <c r="I370" s="158"/>
      <c r="L370" s="154"/>
      <c r="M370" s="159"/>
      <c r="T370" s="160"/>
      <c r="AT370" s="155" t="s">
        <v>193</v>
      </c>
      <c r="AU370" s="155" t="s">
        <v>92</v>
      </c>
      <c r="AV370" s="13" t="s">
        <v>92</v>
      </c>
      <c r="AW370" s="13" t="s">
        <v>42</v>
      </c>
      <c r="AX370" s="13" t="s">
        <v>82</v>
      </c>
      <c r="AY370" s="155" t="s">
        <v>184</v>
      </c>
    </row>
    <row r="371" spans="2:65" s="14" customFormat="1">
      <c r="B371" s="161"/>
      <c r="D371" s="148" t="s">
        <v>193</v>
      </c>
      <c r="E371" s="162" t="s">
        <v>44</v>
      </c>
      <c r="F371" s="163" t="s">
        <v>210</v>
      </c>
      <c r="H371" s="164">
        <v>185.48</v>
      </c>
      <c r="I371" s="165"/>
      <c r="L371" s="161"/>
      <c r="M371" s="166"/>
      <c r="T371" s="167"/>
      <c r="AT371" s="162" t="s">
        <v>193</v>
      </c>
      <c r="AU371" s="162" t="s">
        <v>92</v>
      </c>
      <c r="AV371" s="14" t="s">
        <v>189</v>
      </c>
      <c r="AW371" s="14" t="s">
        <v>42</v>
      </c>
      <c r="AX371" s="14" t="s">
        <v>90</v>
      </c>
      <c r="AY371" s="162" t="s">
        <v>184</v>
      </c>
    </row>
    <row r="372" spans="2:65" s="1" customFormat="1" ht="44.25" customHeight="1">
      <c r="B372" s="34"/>
      <c r="C372" s="130" t="s">
        <v>463</v>
      </c>
      <c r="D372" s="130" t="s">
        <v>99</v>
      </c>
      <c r="E372" s="131" t="s">
        <v>464</v>
      </c>
      <c r="F372" s="132" t="s">
        <v>465</v>
      </c>
      <c r="G372" s="133" t="s">
        <v>101</v>
      </c>
      <c r="H372" s="134">
        <v>185.48</v>
      </c>
      <c r="I372" s="135"/>
      <c r="J372" s="136">
        <f>ROUND(I372*H372,2)</f>
        <v>0</v>
      </c>
      <c r="K372" s="132" t="s">
        <v>188</v>
      </c>
      <c r="L372" s="34"/>
      <c r="M372" s="137" t="s">
        <v>44</v>
      </c>
      <c r="N372" s="138" t="s">
        <v>53</v>
      </c>
      <c r="P372" s="139">
        <f>O372*H372</f>
        <v>0</v>
      </c>
      <c r="Q372" s="139">
        <v>0</v>
      </c>
      <c r="R372" s="139">
        <f>Q372*H372</f>
        <v>0</v>
      </c>
      <c r="S372" s="139">
        <v>0</v>
      </c>
      <c r="T372" s="140">
        <f>S372*H372</f>
        <v>0</v>
      </c>
      <c r="AR372" s="141" t="s">
        <v>189</v>
      </c>
      <c r="AT372" s="141" t="s">
        <v>99</v>
      </c>
      <c r="AU372" s="141" t="s">
        <v>92</v>
      </c>
      <c r="AY372" s="18" t="s">
        <v>184</v>
      </c>
      <c r="BE372" s="142">
        <f>IF(N372="základní",J372,0)</f>
        <v>0</v>
      </c>
      <c r="BF372" s="142">
        <f>IF(N372="snížená",J372,0)</f>
        <v>0</v>
      </c>
      <c r="BG372" s="142">
        <f>IF(N372="zákl. přenesená",J372,0)</f>
        <v>0</v>
      </c>
      <c r="BH372" s="142">
        <f>IF(N372="sníž. přenesená",J372,0)</f>
        <v>0</v>
      </c>
      <c r="BI372" s="142">
        <f>IF(N372="nulová",J372,0)</f>
        <v>0</v>
      </c>
      <c r="BJ372" s="18" t="s">
        <v>90</v>
      </c>
      <c r="BK372" s="142">
        <f>ROUND(I372*H372,2)</f>
        <v>0</v>
      </c>
      <c r="BL372" s="18" t="s">
        <v>189</v>
      </c>
      <c r="BM372" s="141" t="s">
        <v>466</v>
      </c>
    </row>
    <row r="373" spans="2:65" s="1" customFormat="1">
      <c r="B373" s="34"/>
      <c r="D373" s="143" t="s">
        <v>191</v>
      </c>
      <c r="F373" s="144" t="s">
        <v>467</v>
      </c>
      <c r="I373" s="145"/>
      <c r="L373" s="34"/>
      <c r="M373" s="146"/>
      <c r="T373" s="55"/>
      <c r="AT373" s="18" t="s">
        <v>191</v>
      </c>
      <c r="AU373" s="18" t="s">
        <v>92</v>
      </c>
    </row>
    <row r="374" spans="2:65" s="12" customFormat="1">
      <c r="B374" s="147"/>
      <c r="D374" s="148" t="s">
        <v>193</v>
      </c>
      <c r="E374" s="149" t="s">
        <v>44</v>
      </c>
      <c r="F374" s="150" t="s">
        <v>194</v>
      </c>
      <c r="H374" s="149" t="s">
        <v>44</v>
      </c>
      <c r="I374" s="151"/>
      <c r="L374" s="147"/>
      <c r="M374" s="152"/>
      <c r="T374" s="153"/>
      <c r="AT374" s="149" t="s">
        <v>193</v>
      </c>
      <c r="AU374" s="149" t="s">
        <v>92</v>
      </c>
      <c r="AV374" s="12" t="s">
        <v>90</v>
      </c>
      <c r="AW374" s="12" t="s">
        <v>42</v>
      </c>
      <c r="AX374" s="12" t="s">
        <v>82</v>
      </c>
      <c r="AY374" s="149" t="s">
        <v>184</v>
      </c>
    </row>
    <row r="375" spans="2:65" s="12" customFormat="1">
      <c r="B375" s="147"/>
      <c r="D375" s="148" t="s">
        <v>193</v>
      </c>
      <c r="E375" s="149" t="s">
        <v>44</v>
      </c>
      <c r="F375" s="150" t="s">
        <v>195</v>
      </c>
      <c r="H375" s="149" t="s">
        <v>44</v>
      </c>
      <c r="I375" s="151"/>
      <c r="L375" s="147"/>
      <c r="M375" s="152"/>
      <c r="T375" s="153"/>
      <c r="AT375" s="149" t="s">
        <v>193</v>
      </c>
      <c r="AU375" s="149" t="s">
        <v>92</v>
      </c>
      <c r="AV375" s="12" t="s">
        <v>90</v>
      </c>
      <c r="AW375" s="12" t="s">
        <v>42</v>
      </c>
      <c r="AX375" s="12" t="s">
        <v>82</v>
      </c>
      <c r="AY375" s="149" t="s">
        <v>184</v>
      </c>
    </row>
    <row r="376" spans="2:65" s="12" customFormat="1">
      <c r="B376" s="147"/>
      <c r="D376" s="148" t="s">
        <v>193</v>
      </c>
      <c r="E376" s="149" t="s">
        <v>44</v>
      </c>
      <c r="F376" s="150" t="s">
        <v>273</v>
      </c>
      <c r="H376" s="149" t="s">
        <v>44</v>
      </c>
      <c r="I376" s="151"/>
      <c r="L376" s="147"/>
      <c r="M376" s="152"/>
      <c r="T376" s="153"/>
      <c r="AT376" s="149" t="s">
        <v>193</v>
      </c>
      <c r="AU376" s="149" t="s">
        <v>92</v>
      </c>
      <c r="AV376" s="12" t="s">
        <v>90</v>
      </c>
      <c r="AW376" s="12" t="s">
        <v>42</v>
      </c>
      <c r="AX376" s="12" t="s">
        <v>82</v>
      </c>
      <c r="AY376" s="149" t="s">
        <v>184</v>
      </c>
    </row>
    <row r="377" spans="2:65" s="13" customFormat="1">
      <c r="B377" s="154"/>
      <c r="D377" s="148" t="s">
        <v>193</v>
      </c>
      <c r="E377" s="155" t="s">
        <v>44</v>
      </c>
      <c r="F377" s="156" t="s">
        <v>137</v>
      </c>
      <c r="H377" s="157">
        <v>27.92</v>
      </c>
      <c r="I377" s="158"/>
      <c r="L377" s="154"/>
      <c r="M377" s="159"/>
      <c r="T377" s="160"/>
      <c r="AT377" s="155" t="s">
        <v>193</v>
      </c>
      <c r="AU377" s="155" t="s">
        <v>92</v>
      </c>
      <c r="AV377" s="13" t="s">
        <v>92</v>
      </c>
      <c r="AW377" s="13" t="s">
        <v>42</v>
      </c>
      <c r="AX377" s="13" t="s">
        <v>82</v>
      </c>
      <c r="AY377" s="155" t="s">
        <v>184</v>
      </c>
    </row>
    <row r="378" spans="2:65" s="13" customFormat="1">
      <c r="B378" s="154"/>
      <c r="D378" s="148" t="s">
        <v>193</v>
      </c>
      <c r="E378" s="155" t="s">
        <v>44</v>
      </c>
      <c r="F378" s="156" t="s">
        <v>140</v>
      </c>
      <c r="H378" s="157">
        <v>157.56</v>
      </c>
      <c r="I378" s="158"/>
      <c r="L378" s="154"/>
      <c r="M378" s="159"/>
      <c r="T378" s="160"/>
      <c r="AT378" s="155" t="s">
        <v>193</v>
      </c>
      <c r="AU378" s="155" t="s">
        <v>92</v>
      </c>
      <c r="AV378" s="13" t="s">
        <v>92</v>
      </c>
      <c r="AW378" s="13" t="s">
        <v>42</v>
      </c>
      <c r="AX378" s="13" t="s">
        <v>82</v>
      </c>
      <c r="AY378" s="155" t="s">
        <v>184</v>
      </c>
    </row>
    <row r="379" spans="2:65" s="14" customFormat="1">
      <c r="B379" s="161"/>
      <c r="D379" s="148" t="s">
        <v>193</v>
      </c>
      <c r="E379" s="162" t="s">
        <v>44</v>
      </c>
      <c r="F379" s="163" t="s">
        <v>210</v>
      </c>
      <c r="H379" s="164">
        <v>185.48</v>
      </c>
      <c r="I379" s="165"/>
      <c r="L379" s="161"/>
      <c r="M379" s="166"/>
      <c r="T379" s="167"/>
      <c r="AT379" s="162" t="s">
        <v>193</v>
      </c>
      <c r="AU379" s="162" t="s">
        <v>92</v>
      </c>
      <c r="AV379" s="14" t="s">
        <v>189</v>
      </c>
      <c r="AW379" s="14" t="s">
        <v>42</v>
      </c>
      <c r="AX379" s="14" t="s">
        <v>90</v>
      </c>
      <c r="AY379" s="162" t="s">
        <v>184</v>
      </c>
    </row>
    <row r="380" spans="2:65" s="1" customFormat="1" ht="37.799999999999997" customHeight="1">
      <c r="B380" s="34"/>
      <c r="C380" s="130" t="s">
        <v>468</v>
      </c>
      <c r="D380" s="130" t="s">
        <v>99</v>
      </c>
      <c r="E380" s="131" t="s">
        <v>469</v>
      </c>
      <c r="F380" s="132" t="s">
        <v>470</v>
      </c>
      <c r="G380" s="133" t="s">
        <v>101</v>
      </c>
      <c r="H380" s="134">
        <v>261.81</v>
      </c>
      <c r="I380" s="135"/>
      <c r="J380" s="136">
        <f>ROUND(I380*H380,2)</f>
        <v>0</v>
      </c>
      <c r="K380" s="132" t="s">
        <v>188</v>
      </c>
      <c r="L380" s="34"/>
      <c r="M380" s="137" t="s">
        <v>44</v>
      </c>
      <c r="N380" s="138" t="s">
        <v>53</v>
      </c>
      <c r="P380" s="139">
        <f>O380*H380</f>
        <v>0</v>
      </c>
      <c r="Q380" s="139">
        <v>0</v>
      </c>
      <c r="R380" s="139">
        <f>Q380*H380</f>
        <v>0</v>
      </c>
      <c r="S380" s="139">
        <v>0</v>
      </c>
      <c r="T380" s="140">
        <f>S380*H380</f>
        <v>0</v>
      </c>
      <c r="AR380" s="141" t="s">
        <v>189</v>
      </c>
      <c r="AT380" s="141" t="s">
        <v>99</v>
      </c>
      <c r="AU380" s="141" t="s">
        <v>92</v>
      </c>
      <c r="AY380" s="18" t="s">
        <v>184</v>
      </c>
      <c r="BE380" s="142">
        <f>IF(N380="základní",J380,0)</f>
        <v>0</v>
      </c>
      <c r="BF380" s="142">
        <f>IF(N380="snížená",J380,0)</f>
        <v>0</v>
      </c>
      <c r="BG380" s="142">
        <f>IF(N380="zákl. přenesená",J380,0)</f>
        <v>0</v>
      </c>
      <c r="BH380" s="142">
        <f>IF(N380="sníž. přenesená",J380,0)</f>
        <v>0</v>
      </c>
      <c r="BI380" s="142">
        <f>IF(N380="nulová",J380,0)</f>
        <v>0</v>
      </c>
      <c r="BJ380" s="18" t="s">
        <v>90</v>
      </c>
      <c r="BK380" s="142">
        <f>ROUND(I380*H380,2)</f>
        <v>0</v>
      </c>
      <c r="BL380" s="18" t="s">
        <v>189</v>
      </c>
      <c r="BM380" s="141" t="s">
        <v>471</v>
      </c>
    </row>
    <row r="381" spans="2:65" s="1" customFormat="1">
      <c r="B381" s="34"/>
      <c r="D381" s="143" t="s">
        <v>191</v>
      </c>
      <c r="F381" s="144" t="s">
        <v>472</v>
      </c>
      <c r="I381" s="145"/>
      <c r="L381" s="34"/>
      <c r="M381" s="146"/>
      <c r="T381" s="55"/>
      <c r="AT381" s="18" t="s">
        <v>191</v>
      </c>
      <c r="AU381" s="18" t="s">
        <v>92</v>
      </c>
    </row>
    <row r="382" spans="2:65" s="12" customFormat="1">
      <c r="B382" s="147"/>
      <c r="D382" s="148" t="s">
        <v>193</v>
      </c>
      <c r="E382" s="149" t="s">
        <v>44</v>
      </c>
      <c r="F382" s="150" t="s">
        <v>194</v>
      </c>
      <c r="H382" s="149" t="s">
        <v>44</v>
      </c>
      <c r="I382" s="151"/>
      <c r="L382" s="147"/>
      <c r="M382" s="152"/>
      <c r="T382" s="153"/>
      <c r="AT382" s="149" t="s">
        <v>193</v>
      </c>
      <c r="AU382" s="149" t="s">
        <v>92</v>
      </c>
      <c r="AV382" s="12" t="s">
        <v>90</v>
      </c>
      <c r="AW382" s="12" t="s">
        <v>42</v>
      </c>
      <c r="AX382" s="12" t="s">
        <v>82</v>
      </c>
      <c r="AY382" s="149" t="s">
        <v>184</v>
      </c>
    </row>
    <row r="383" spans="2:65" s="12" customFormat="1">
      <c r="B383" s="147"/>
      <c r="D383" s="148" t="s">
        <v>193</v>
      </c>
      <c r="E383" s="149" t="s">
        <v>44</v>
      </c>
      <c r="F383" s="150" t="s">
        <v>195</v>
      </c>
      <c r="H383" s="149" t="s">
        <v>44</v>
      </c>
      <c r="I383" s="151"/>
      <c r="L383" s="147"/>
      <c r="M383" s="152"/>
      <c r="T383" s="153"/>
      <c r="AT383" s="149" t="s">
        <v>193</v>
      </c>
      <c r="AU383" s="149" t="s">
        <v>92</v>
      </c>
      <c r="AV383" s="12" t="s">
        <v>90</v>
      </c>
      <c r="AW383" s="12" t="s">
        <v>42</v>
      </c>
      <c r="AX383" s="12" t="s">
        <v>82</v>
      </c>
      <c r="AY383" s="149" t="s">
        <v>184</v>
      </c>
    </row>
    <row r="384" spans="2:65" s="12" customFormat="1">
      <c r="B384" s="147"/>
      <c r="D384" s="148" t="s">
        <v>193</v>
      </c>
      <c r="E384" s="149" t="s">
        <v>44</v>
      </c>
      <c r="F384" s="150" t="s">
        <v>273</v>
      </c>
      <c r="H384" s="149" t="s">
        <v>44</v>
      </c>
      <c r="I384" s="151"/>
      <c r="L384" s="147"/>
      <c r="M384" s="152"/>
      <c r="T384" s="153"/>
      <c r="AT384" s="149" t="s">
        <v>193</v>
      </c>
      <c r="AU384" s="149" t="s">
        <v>92</v>
      </c>
      <c r="AV384" s="12" t="s">
        <v>90</v>
      </c>
      <c r="AW384" s="12" t="s">
        <v>42</v>
      </c>
      <c r="AX384" s="12" t="s">
        <v>82</v>
      </c>
      <c r="AY384" s="149" t="s">
        <v>184</v>
      </c>
    </row>
    <row r="385" spans="2:65" s="13" customFormat="1">
      <c r="B385" s="154"/>
      <c r="D385" s="148" t="s">
        <v>193</v>
      </c>
      <c r="E385" s="155" t="s">
        <v>44</v>
      </c>
      <c r="F385" s="156" t="s">
        <v>134</v>
      </c>
      <c r="H385" s="157">
        <v>261.81</v>
      </c>
      <c r="I385" s="158"/>
      <c r="L385" s="154"/>
      <c r="M385" s="159"/>
      <c r="T385" s="160"/>
      <c r="AT385" s="155" t="s">
        <v>193</v>
      </c>
      <c r="AU385" s="155" t="s">
        <v>92</v>
      </c>
      <c r="AV385" s="13" t="s">
        <v>92</v>
      </c>
      <c r="AW385" s="13" t="s">
        <v>42</v>
      </c>
      <c r="AX385" s="13" t="s">
        <v>90</v>
      </c>
      <c r="AY385" s="155" t="s">
        <v>184</v>
      </c>
    </row>
    <row r="386" spans="2:65" s="1" customFormat="1" ht="24.15" customHeight="1">
      <c r="B386" s="34"/>
      <c r="C386" s="175" t="s">
        <v>473</v>
      </c>
      <c r="D386" s="175" t="s">
        <v>341</v>
      </c>
      <c r="E386" s="176" t="s">
        <v>474</v>
      </c>
      <c r="F386" s="177" t="s">
        <v>475</v>
      </c>
      <c r="G386" s="178" t="s">
        <v>101</v>
      </c>
      <c r="H386" s="179">
        <v>305.00900000000001</v>
      </c>
      <c r="I386" s="180"/>
      <c r="J386" s="181">
        <f>ROUND(I386*H386,2)</f>
        <v>0</v>
      </c>
      <c r="K386" s="177" t="s">
        <v>188</v>
      </c>
      <c r="L386" s="182"/>
      <c r="M386" s="183" t="s">
        <v>44</v>
      </c>
      <c r="N386" s="184" t="s">
        <v>53</v>
      </c>
      <c r="P386" s="139">
        <f>O386*H386</f>
        <v>0</v>
      </c>
      <c r="Q386" s="139">
        <v>1.6999999999999999E-3</v>
      </c>
      <c r="R386" s="139">
        <f>Q386*H386</f>
        <v>0.51851530000000001</v>
      </c>
      <c r="S386" s="139">
        <v>0</v>
      </c>
      <c r="T386" s="140">
        <f>S386*H386</f>
        <v>0</v>
      </c>
      <c r="AR386" s="141" t="s">
        <v>235</v>
      </c>
      <c r="AT386" s="141" t="s">
        <v>341</v>
      </c>
      <c r="AU386" s="141" t="s">
        <v>92</v>
      </c>
      <c r="AY386" s="18" t="s">
        <v>184</v>
      </c>
      <c r="BE386" s="142">
        <f>IF(N386="základní",J386,0)</f>
        <v>0</v>
      </c>
      <c r="BF386" s="142">
        <f>IF(N386="snížená",J386,0)</f>
        <v>0</v>
      </c>
      <c r="BG386" s="142">
        <f>IF(N386="zákl. přenesená",J386,0)</f>
        <v>0</v>
      </c>
      <c r="BH386" s="142">
        <f>IF(N386="sníž. přenesená",J386,0)</f>
        <v>0</v>
      </c>
      <c r="BI386" s="142">
        <f>IF(N386="nulová",J386,0)</f>
        <v>0</v>
      </c>
      <c r="BJ386" s="18" t="s">
        <v>90</v>
      </c>
      <c r="BK386" s="142">
        <f>ROUND(I386*H386,2)</f>
        <v>0</v>
      </c>
      <c r="BL386" s="18" t="s">
        <v>189</v>
      </c>
      <c r="BM386" s="141" t="s">
        <v>476</v>
      </c>
    </row>
    <row r="387" spans="2:65" s="13" customFormat="1">
      <c r="B387" s="154"/>
      <c r="D387" s="148" t="s">
        <v>193</v>
      </c>
      <c r="F387" s="156" t="s">
        <v>477</v>
      </c>
      <c r="H387" s="157">
        <v>305.00900000000001</v>
      </c>
      <c r="I387" s="158"/>
      <c r="L387" s="154"/>
      <c r="M387" s="159"/>
      <c r="T387" s="160"/>
      <c r="AT387" s="155" t="s">
        <v>193</v>
      </c>
      <c r="AU387" s="155" t="s">
        <v>92</v>
      </c>
      <c r="AV387" s="13" t="s">
        <v>92</v>
      </c>
      <c r="AW387" s="13" t="s">
        <v>4</v>
      </c>
      <c r="AX387" s="13" t="s">
        <v>90</v>
      </c>
      <c r="AY387" s="155" t="s">
        <v>184</v>
      </c>
    </row>
    <row r="388" spans="2:65" s="1" customFormat="1" ht="78" customHeight="1">
      <c r="B388" s="34"/>
      <c r="C388" s="130" t="s">
        <v>478</v>
      </c>
      <c r="D388" s="130" t="s">
        <v>99</v>
      </c>
      <c r="E388" s="131" t="s">
        <v>479</v>
      </c>
      <c r="F388" s="132" t="s">
        <v>480</v>
      </c>
      <c r="G388" s="133" t="s">
        <v>101</v>
      </c>
      <c r="H388" s="134">
        <v>2.56</v>
      </c>
      <c r="I388" s="135"/>
      <c r="J388" s="136">
        <f>ROUND(I388*H388,2)</f>
        <v>0</v>
      </c>
      <c r="K388" s="132" t="s">
        <v>188</v>
      </c>
      <c r="L388" s="34"/>
      <c r="M388" s="137" t="s">
        <v>44</v>
      </c>
      <c r="N388" s="138" t="s">
        <v>53</v>
      </c>
      <c r="P388" s="139">
        <f>O388*H388</f>
        <v>0</v>
      </c>
      <c r="Q388" s="139">
        <v>8.9219999999999994E-2</v>
      </c>
      <c r="R388" s="139">
        <f>Q388*H388</f>
        <v>0.2284032</v>
      </c>
      <c r="S388" s="139">
        <v>0</v>
      </c>
      <c r="T388" s="140">
        <f>S388*H388</f>
        <v>0</v>
      </c>
      <c r="AR388" s="141" t="s">
        <v>189</v>
      </c>
      <c r="AT388" s="141" t="s">
        <v>99</v>
      </c>
      <c r="AU388" s="141" t="s">
        <v>92</v>
      </c>
      <c r="AY388" s="18" t="s">
        <v>184</v>
      </c>
      <c r="BE388" s="142">
        <f>IF(N388="základní",J388,0)</f>
        <v>0</v>
      </c>
      <c r="BF388" s="142">
        <f>IF(N388="snížená",J388,0)</f>
        <v>0</v>
      </c>
      <c r="BG388" s="142">
        <f>IF(N388="zákl. přenesená",J388,0)</f>
        <v>0</v>
      </c>
      <c r="BH388" s="142">
        <f>IF(N388="sníž. přenesená",J388,0)</f>
        <v>0</v>
      </c>
      <c r="BI388" s="142">
        <f>IF(N388="nulová",J388,0)</f>
        <v>0</v>
      </c>
      <c r="BJ388" s="18" t="s">
        <v>90</v>
      </c>
      <c r="BK388" s="142">
        <f>ROUND(I388*H388,2)</f>
        <v>0</v>
      </c>
      <c r="BL388" s="18" t="s">
        <v>189</v>
      </c>
      <c r="BM388" s="141" t="s">
        <v>481</v>
      </c>
    </row>
    <row r="389" spans="2:65" s="1" customFormat="1">
      <c r="B389" s="34"/>
      <c r="D389" s="143" t="s">
        <v>191</v>
      </c>
      <c r="F389" s="144" t="s">
        <v>482</v>
      </c>
      <c r="I389" s="145"/>
      <c r="L389" s="34"/>
      <c r="M389" s="146"/>
      <c r="T389" s="55"/>
      <c r="AT389" s="18" t="s">
        <v>191</v>
      </c>
      <c r="AU389" s="18" t="s">
        <v>92</v>
      </c>
    </row>
    <row r="390" spans="2:65" s="12" customFormat="1">
      <c r="B390" s="147"/>
      <c r="D390" s="148" t="s">
        <v>193</v>
      </c>
      <c r="E390" s="149" t="s">
        <v>44</v>
      </c>
      <c r="F390" s="150" t="s">
        <v>194</v>
      </c>
      <c r="H390" s="149" t="s">
        <v>44</v>
      </c>
      <c r="I390" s="151"/>
      <c r="L390" s="147"/>
      <c r="M390" s="152"/>
      <c r="T390" s="153"/>
      <c r="AT390" s="149" t="s">
        <v>193</v>
      </c>
      <c r="AU390" s="149" t="s">
        <v>92</v>
      </c>
      <c r="AV390" s="12" t="s">
        <v>90</v>
      </c>
      <c r="AW390" s="12" t="s">
        <v>42</v>
      </c>
      <c r="AX390" s="12" t="s">
        <v>82</v>
      </c>
      <c r="AY390" s="149" t="s">
        <v>184</v>
      </c>
    </row>
    <row r="391" spans="2:65" s="12" customFormat="1">
      <c r="B391" s="147"/>
      <c r="D391" s="148" t="s">
        <v>193</v>
      </c>
      <c r="E391" s="149" t="s">
        <v>44</v>
      </c>
      <c r="F391" s="150" t="s">
        <v>195</v>
      </c>
      <c r="H391" s="149" t="s">
        <v>44</v>
      </c>
      <c r="I391" s="151"/>
      <c r="L391" s="147"/>
      <c r="M391" s="152"/>
      <c r="T391" s="153"/>
      <c r="AT391" s="149" t="s">
        <v>193</v>
      </c>
      <c r="AU391" s="149" t="s">
        <v>92</v>
      </c>
      <c r="AV391" s="12" t="s">
        <v>90</v>
      </c>
      <c r="AW391" s="12" t="s">
        <v>42</v>
      </c>
      <c r="AX391" s="12" t="s">
        <v>82</v>
      </c>
      <c r="AY391" s="149" t="s">
        <v>184</v>
      </c>
    </row>
    <row r="392" spans="2:65" s="12" customFormat="1">
      <c r="B392" s="147"/>
      <c r="D392" s="148" t="s">
        <v>193</v>
      </c>
      <c r="E392" s="149" t="s">
        <v>44</v>
      </c>
      <c r="F392" s="150" t="s">
        <v>273</v>
      </c>
      <c r="H392" s="149" t="s">
        <v>44</v>
      </c>
      <c r="I392" s="151"/>
      <c r="L392" s="147"/>
      <c r="M392" s="152"/>
      <c r="T392" s="153"/>
      <c r="AT392" s="149" t="s">
        <v>193</v>
      </c>
      <c r="AU392" s="149" t="s">
        <v>92</v>
      </c>
      <c r="AV392" s="12" t="s">
        <v>90</v>
      </c>
      <c r="AW392" s="12" t="s">
        <v>42</v>
      </c>
      <c r="AX392" s="12" t="s">
        <v>82</v>
      </c>
      <c r="AY392" s="149" t="s">
        <v>184</v>
      </c>
    </row>
    <row r="393" spans="2:65" s="13" customFormat="1">
      <c r="B393" s="154"/>
      <c r="D393" s="148" t="s">
        <v>193</v>
      </c>
      <c r="E393" s="155" t="s">
        <v>44</v>
      </c>
      <c r="F393" s="156" t="s">
        <v>131</v>
      </c>
      <c r="H393" s="157">
        <v>2.56</v>
      </c>
      <c r="I393" s="158"/>
      <c r="L393" s="154"/>
      <c r="M393" s="159"/>
      <c r="T393" s="160"/>
      <c r="AT393" s="155" t="s">
        <v>193</v>
      </c>
      <c r="AU393" s="155" t="s">
        <v>92</v>
      </c>
      <c r="AV393" s="13" t="s">
        <v>92</v>
      </c>
      <c r="AW393" s="13" t="s">
        <v>42</v>
      </c>
      <c r="AX393" s="13" t="s">
        <v>90</v>
      </c>
      <c r="AY393" s="155" t="s">
        <v>184</v>
      </c>
    </row>
    <row r="394" spans="2:65" s="1" customFormat="1" ht="24.15" customHeight="1">
      <c r="B394" s="34"/>
      <c r="C394" s="175" t="s">
        <v>483</v>
      </c>
      <c r="D394" s="175" t="s">
        <v>341</v>
      </c>
      <c r="E394" s="176" t="s">
        <v>484</v>
      </c>
      <c r="F394" s="177" t="s">
        <v>485</v>
      </c>
      <c r="G394" s="178" t="s">
        <v>101</v>
      </c>
      <c r="H394" s="179">
        <v>0.25800000000000001</v>
      </c>
      <c r="I394" s="180"/>
      <c r="J394" s="181">
        <f>ROUND(I394*H394,2)</f>
        <v>0</v>
      </c>
      <c r="K394" s="177" t="s">
        <v>188</v>
      </c>
      <c r="L394" s="182"/>
      <c r="M394" s="183" t="s">
        <v>44</v>
      </c>
      <c r="N394" s="184" t="s">
        <v>53</v>
      </c>
      <c r="P394" s="139">
        <f>O394*H394</f>
        <v>0</v>
      </c>
      <c r="Q394" s="139">
        <v>0.13100000000000001</v>
      </c>
      <c r="R394" s="139">
        <f>Q394*H394</f>
        <v>3.3798000000000002E-2</v>
      </c>
      <c r="S394" s="139">
        <v>0</v>
      </c>
      <c r="T394" s="140">
        <f>S394*H394</f>
        <v>0</v>
      </c>
      <c r="AR394" s="141" t="s">
        <v>235</v>
      </c>
      <c r="AT394" s="141" t="s">
        <v>341</v>
      </c>
      <c r="AU394" s="141" t="s">
        <v>92</v>
      </c>
      <c r="AY394" s="18" t="s">
        <v>184</v>
      </c>
      <c r="BE394" s="142">
        <f>IF(N394="základní",J394,0)</f>
        <v>0</v>
      </c>
      <c r="BF394" s="142">
        <f>IF(N394="snížená",J394,0)</f>
        <v>0</v>
      </c>
      <c r="BG394" s="142">
        <f>IF(N394="zákl. přenesená",J394,0)</f>
        <v>0</v>
      </c>
      <c r="BH394" s="142">
        <f>IF(N394="sníž. přenesená",J394,0)</f>
        <v>0</v>
      </c>
      <c r="BI394" s="142">
        <f>IF(N394="nulová",J394,0)</f>
        <v>0</v>
      </c>
      <c r="BJ394" s="18" t="s">
        <v>90</v>
      </c>
      <c r="BK394" s="142">
        <f>ROUND(I394*H394,2)</f>
        <v>0</v>
      </c>
      <c r="BL394" s="18" t="s">
        <v>189</v>
      </c>
      <c r="BM394" s="141" t="s">
        <v>486</v>
      </c>
    </row>
    <row r="395" spans="2:65" s="13" customFormat="1" ht="20.399999999999999">
      <c r="B395" s="154"/>
      <c r="D395" s="148" t="s">
        <v>193</v>
      </c>
      <c r="E395" s="155" t="s">
        <v>44</v>
      </c>
      <c r="F395" s="156" t="s">
        <v>487</v>
      </c>
      <c r="H395" s="157">
        <v>0.25</v>
      </c>
      <c r="I395" s="158"/>
      <c r="L395" s="154"/>
      <c r="M395" s="159"/>
      <c r="T395" s="160"/>
      <c r="AT395" s="155" t="s">
        <v>193</v>
      </c>
      <c r="AU395" s="155" t="s">
        <v>92</v>
      </c>
      <c r="AV395" s="13" t="s">
        <v>92</v>
      </c>
      <c r="AW395" s="13" t="s">
        <v>42</v>
      </c>
      <c r="AX395" s="13" t="s">
        <v>90</v>
      </c>
      <c r="AY395" s="155" t="s">
        <v>184</v>
      </c>
    </row>
    <row r="396" spans="2:65" s="13" customFormat="1">
      <c r="B396" s="154"/>
      <c r="D396" s="148" t="s">
        <v>193</v>
      </c>
      <c r="F396" s="156" t="s">
        <v>488</v>
      </c>
      <c r="H396" s="157">
        <v>0.25800000000000001</v>
      </c>
      <c r="I396" s="158"/>
      <c r="L396" s="154"/>
      <c r="M396" s="159"/>
      <c r="T396" s="160"/>
      <c r="AT396" s="155" t="s">
        <v>193</v>
      </c>
      <c r="AU396" s="155" t="s">
        <v>92</v>
      </c>
      <c r="AV396" s="13" t="s">
        <v>92</v>
      </c>
      <c r="AW396" s="13" t="s">
        <v>4</v>
      </c>
      <c r="AX396" s="13" t="s">
        <v>90</v>
      </c>
      <c r="AY396" s="155" t="s">
        <v>184</v>
      </c>
    </row>
    <row r="397" spans="2:65" s="1" customFormat="1" ht="78" customHeight="1">
      <c r="B397" s="34"/>
      <c r="C397" s="130" t="s">
        <v>489</v>
      </c>
      <c r="D397" s="130" t="s">
        <v>99</v>
      </c>
      <c r="E397" s="131" t="s">
        <v>490</v>
      </c>
      <c r="F397" s="132" t="s">
        <v>491</v>
      </c>
      <c r="G397" s="133" t="s">
        <v>101</v>
      </c>
      <c r="H397" s="134">
        <v>678.18</v>
      </c>
      <c r="I397" s="135"/>
      <c r="J397" s="136">
        <f>ROUND(I397*H397,2)</f>
        <v>0</v>
      </c>
      <c r="K397" s="132" t="s">
        <v>188</v>
      </c>
      <c r="L397" s="34"/>
      <c r="M397" s="137" t="s">
        <v>44</v>
      </c>
      <c r="N397" s="138" t="s">
        <v>53</v>
      </c>
      <c r="P397" s="139">
        <f>O397*H397</f>
        <v>0</v>
      </c>
      <c r="Q397" s="139">
        <v>8.9219999999999994E-2</v>
      </c>
      <c r="R397" s="139">
        <f>Q397*H397</f>
        <v>60.507219599999992</v>
      </c>
      <c r="S397" s="139">
        <v>0</v>
      </c>
      <c r="T397" s="140">
        <f>S397*H397</f>
        <v>0</v>
      </c>
      <c r="AR397" s="141" t="s">
        <v>189</v>
      </c>
      <c r="AT397" s="141" t="s">
        <v>99</v>
      </c>
      <c r="AU397" s="141" t="s">
        <v>92</v>
      </c>
      <c r="AY397" s="18" t="s">
        <v>184</v>
      </c>
      <c r="BE397" s="142">
        <f>IF(N397="základní",J397,0)</f>
        <v>0</v>
      </c>
      <c r="BF397" s="142">
        <f>IF(N397="snížená",J397,0)</f>
        <v>0</v>
      </c>
      <c r="BG397" s="142">
        <f>IF(N397="zákl. přenesená",J397,0)</f>
        <v>0</v>
      </c>
      <c r="BH397" s="142">
        <f>IF(N397="sníž. přenesená",J397,0)</f>
        <v>0</v>
      </c>
      <c r="BI397" s="142">
        <f>IF(N397="nulová",J397,0)</f>
        <v>0</v>
      </c>
      <c r="BJ397" s="18" t="s">
        <v>90</v>
      </c>
      <c r="BK397" s="142">
        <f>ROUND(I397*H397,2)</f>
        <v>0</v>
      </c>
      <c r="BL397" s="18" t="s">
        <v>189</v>
      </c>
      <c r="BM397" s="141" t="s">
        <v>492</v>
      </c>
    </row>
    <row r="398" spans="2:65" s="1" customFormat="1">
      <c r="B398" s="34"/>
      <c r="D398" s="143" t="s">
        <v>191</v>
      </c>
      <c r="F398" s="144" t="s">
        <v>493</v>
      </c>
      <c r="I398" s="145"/>
      <c r="L398" s="34"/>
      <c r="M398" s="146"/>
      <c r="T398" s="55"/>
      <c r="AT398" s="18" t="s">
        <v>191</v>
      </c>
      <c r="AU398" s="18" t="s">
        <v>92</v>
      </c>
    </row>
    <row r="399" spans="2:65" s="12" customFormat="1">
      <c r="B399" s="147"/>
      <c r="D399" s="148" t="s">
        <v>193</v>
      </c>
      <c r="E399" s="149" t="s">
        <v>44</v>
      </c>
      <c r="F399" s="150" t="s">
        <v>194</v>
      </c>
      <c r="H399" s="149" t="s">
        <v>44</v>
      </c>
      <c r="I399" s="151"/>
      <c r="L399" s="147"/>
      <c r="M399" s="152"/>
      <c r="T399" s="153"/>
      <c r="AT399" s="149" t="s">
        <v>193</v>
      </c>
      <c r="AU399" s="149" t="s">
        <v>92</v>
      </c>
      <c r="AV399" s="12" t="s">
        <v>90</v>
      </c>
      <c r="AW399" s="12" t="s">
        <v>42</v>
      </c>
      <c r="AX399" s="12" t="s">
        <v>82</v>
      </c>
      <c r="AY399" s="149" t="s">
        <v>184</v>
      </c>
    </row>
    <row r="400" spans="2:65" s="12" customFormat="1">
      <c r="B400" s="147"/>
      <c r="D400" s="148" t="s">
        <v>193</v>
      </c>
      <c r="E400" s="149" t="s">
        <v>44</v>
      </c>
      <c r="F400" s="150" t="s">
        <v>195</v>
      </c>
      <c r="H400" s="149" t="s">
        <v>44</v>
      </c>
      <c r="I400" s="151"/>
      <c r="L400" s="147"/>
      <c r="M400" s="152"/>
      <c r="T400" s="153"/>
      <c r="AT400" s="149" t="s">
        <v>193</v>
      </c>
      <c r="AU400" s="149" t="s">
        <v>92</v>
      </c>
      <c r="AV400" s="12" t="s">
        <v>90</v>
      </c>
      <c r="AW400" s="12" t="s">
        <v>42</v>
      </c>
      <c r="AX400" s="12" t="s">
        <v>82</v>
      </c>
      <c r="AY400" s="149" t="s">
        <v>184</v>
      </c>
    </row>
    <row r="401" spans="2:65" s="12" customFormat="1">
      <c r="B401" s="147"/>
      <c r="D401" s="148" t="s">
        <v>193</v>
      </c>
      <c r="E401" s="149" t="s">
        <v>44</v>
      </c>
      <c r="F401" s="150" t="s">
        <v>273</v>
      </c>
      <c r="H401" s="149" t="s">
        <v>44</v>
      </c>
      <c r="I401" s="151"/>
      <c r="L401" s="147"/>
      <c r="M401" s="152"/>
      <c r="T401" s="153"/>
      <c r="AT401" s="149" t="s">
        <v>193</v>
      </c>
      <c r="AU401" s="149" t="s">
        <v>92</v>
      </c>
      <c r="AV401" s="12" t="s">
        <v>90</v>
      </c>
      <c r="AW401" s="12" t="s">
        <v>42</v>
      </c>
      <c r="AX401" s="12" t="s">
        <v>82</v>
      </c>
      <c r="AY401" s="149" t="s">
        <v>184</v>
      </c>
    </row>
    <row r="402" spans="2:65" s="13" customFormat="1">
      <c r="B402" s="154"/>
      <c r="D402" s="148" t="s">
        <v>193</v>
      </c>
      <c r="E402" s="155" t="s">
        <v>44</v>
      </c>
      <c r="F402" s="156" t="s">
        <v>125</v>
      </c>
      <c r="H402" s="157">
        <v>661.24</v>
      </c>
      <c r="I402" s="158"/>
      <c r="L402" s="154"/>
      <c r="M402" s="159"/>
      <c r="T402" s="160"/>
      <c r="AT402" s="155" t="s">
        <v>193</v>
      </c>
      <c r="AU402" s="155" t="s">
        <v>92</v>
      </c>
      <c r="AV402" s="13" t="s">
        <v>92</v>
      </c>
      <c r="AW402" s="13" t="s">
        <v>42</v>
      </c>
      <c r="AX402" s="13" t="s">
        <v>82</v>
      </c>
      <c r="AY402" s="155" t="s">
        <v>184</v>
      </c>
    </row>
    <row r="403" spans="2:65" s="13" customFormat="1">
      <c r="B403" s="154"/>
      <c r="D403" s="148" t="s">
        <v>193</v>
      </c>
      <c r="E403" s="155" t="s">
        <v>44</v>
      </c>
      <c r="F403" s="156" t="s">
        <v>128</v>
      </c>
      <c r="H403" s="157">
        <v>16.940000000000001</v>
      </c>
      <c r="I403" s="158"/>
      <c r="L403" s="154"/>
      <c r="M403" s="159"/>
      <c r="T403" s="160"/>
      <c r="AT403" s="155" t="s">
        <v>193</v>
      </c>
      <c r="AU403" s="155" t="s">
        <v>92</v>
      </c>
      <c r="AV403" s="13" t="s">
        <v>92</v>
      </c>
      <c r="AW403" s="13" t="s">
        <v>42</v>
      </c>
      <c r="AX403" s="13" t="s">
        <v>82</v>
      </c>
      <c r="AY403" s="155" t="s">
        <v>184</v>
      </c>
    </row>
    <row r="404" spans="2:65" s="14" customFormat="1">
      <c r="B404" s="161"/>
      <c r="D404" s="148" t="s">
        <v>193</v>
      </c>
      <c r="E404" s="162" t="s">
        <v>44</v>
      </c>
      <c r="F404" s="163" t="s">
        <v>210</v>
      </c>
      <c r="H404" s="164">
        <v>678.18</v>
      </c>
      <c r="I404" s="165"/>
      <c r="L404" s="161"/>
      <c r="M404" s="166"/>
      <c r="T404" s="167"/>
      <c r="AT404" s="162" t="s">
        <v>193</v>
      </c>
      <c r="AU404" s="162" t="s">
        <v>92</v>
      </c>
      <c r="AV404" s="14" t="s">
        <v>189</v>
      </c>
      <c r="AW404" s="14" t="s">
        <v>42</v>
      </c>
      <c r="AX404" s="14" t="s">
        <v>90</v>
      </c>
      <c r="AY404" s="162" t="s">
        <v>184</v>
      </c>
    </row>
    <row r="405" spans="2:65" s="1" customFormat="1" ht="24.15" customHeight="1">
      <c r="B405" s="34"/>
      <c r="C405" s="175" t="s">
        <v>494</v>
      </c>
      <c r="D405" s="175" t="s">
        <v>341</v>
      </c>
      <c r="E405" s="176" t="s">
        <v>484</v>
      </c>
      <c r="F405" s="177" t="s">
        <v>485</v>
      </c>
      <c r="G405" s="178" t="s">
        <v>101</v>
      </c>
      <c r="H405" s="179">
        <v>667.85199999999998</v>
      </c>
      <c r="I405" s="180"/>
      <c r="J405" s="181">
        <f>ROUND(I405*H405,2)</f>
        <v>0</v>
      </c>
      <c r="K405" s="177" t="s">
        <v>188</v>
      </c>
      <c r="L405" s="182"/>
      <c r="M405" s="183" t="s">
        <v>44</v>
      </c>
      <c r="N405" s="184" t="s">
        <v>53</v>
      </c>
      <c r="P405" s="139">
        <f>O405*H405</f>
        <v>0</v>
      </c>
      <c r="Q405" s="139">
        <v>0.13100000000000001</v>
      </c>
      <c r="R405" s="139">
        <f>Q405*H405</f>
        <v>87.488612000000003</v>
      </c>
      <c r="S405" s="139">
        <v>0</v>
      </c>
      <c r="T405" s="140">
        <f>S405*H405</f>
        <v>0</v>
      </c>
      <c r="AR405" s="141" t="s">
        <v>235</v>
      </c>
      <c r="AT405" s="141" t="s">
        <v>341</v>
      </c>
      <c r="AU405" s="141" t="s">
        <v>92</v>
      </c>
      <c r="AY405" s="18" t="s">
        <v>184</v>
      </c>
      <c r="BE405" s="142">
        <f>IF(N405="základní",J405,0)</f>
        <v>0</v>
      </c>
      <c r="BF405" s="142">
        <f>IF(N405="snížená",J405,0)</f>
        <v>0</v>
      </c>
      <c r="BG405" s="142">
        <f>IF(N405="zákl. přenesená",J405,0)</f>
        <v>0</v>
      </c>
      <c r="BH405" s="142">
        <f>IF(N405="sníž. přenesená",J405,0)</f>
        <v>0</v>
      </c>
      <c r="BI405" s="142">
        <f>IF(N405="nulová",J405,0)</f>
        <v>0</v>
      </c>
      <c r="BJ405" s="18" t="s">
        <v>90</v>
      </c>
      <c r="BK405" s="142">
        <f>ROUND(I405*H405,2)</f>
        <v>0</v>
      </c>
      <c r="BL405" s="18" t="s">
        <v>189</v>
      </c>
      <c r="BM405" s="141" t="s">
        <v>495</v>
      </c>
    </row>
    <row r="406" spans="2:65" s="13" customFormat="1">
      <c r="B406" s="154"/>
      <c r="D406" s="148" t="s">
        <v>193</v>
      </c>
      <c r="E406" s="155" t="s">
        <v>44</v>
      </c>
      <c r="F406" s="156" t="s">
        <v>125</v>
      </c>
      <c r="H406" s="157">
        <v>661.24</v>
      </c>
      <c r="I406" s="158"/>
      <c r="L406" s="154"/>
      <c r="M406" s="159"/>
      <c r="T406" s="160"/>
      <c r="AT406" s="155" t="s">
        <v>193</v>
      </c>
      <c r="AU406" s="155" t="s">
        <v>92</v>
      </c>
      <c r="AV406" s="13" t="s">
        <v>92</v>
      </c>
      <c r="AW406" s="13" t="s">
        <v>42</v>
      </c>
      <c r="AX406" s="13" t="s">
        <v>90</v>
      </c>
      <c r="AY406" s="155" t="s">
        <v>184</v>
      </c>
    </row>
    <row r="407" spans="2:65" s="13" customFormat="1">
      <c r="B407" s="154"/>
      <c r="D407" s="148" t="s">
        <v>193</v>
      </c>
      <c r="F407" s="156" t="s">
        <v>496</v>
      </c>
      <c r="H407" s="157">
        <v>667.85199999999998</v>
      </c>
      <c r="I407" s="158"/>
      <c r="L407" s="154"/>
      <c r="M407" s="159"/>
      <c r="T407" s="160"/>
      <c r="AT407" s="155" t="s">
        <v>193</v>
      </c>
      <c r="AU407" s="155" t="s">
        <v>92</v>
      </c>
      <c r="AV407" s="13" t="s">
        <v>92</v>
      </c>
      <c r="AW407" s="13" t="s">
        <v>4</v>
      </c>
      <c r="AX407" s="13" t="s">
        <v>90</v>
      </c>
      <c r="AY407" s="155" t="s">
        <v>184</v>
      </c>
    </row>
    <row r="408" spans="2:65" s="1" customFormat="1" ht="24.15" customHeight="1">
      <c r="B408" s="34"/>
      <c r="C408" s="175" t="s">
        <v>497</v>
      </c>
      <c r="D408" s="175" t="s">
        <v>341</v>
      </c>
      <c r="E408" s="176" t="s">
        <v>498</v>
      </c>
      <c r="F408" s="177" t="s">
        <v>499</v>
      </c>
      <c r="G408" s="178" t="s">
        <v>101</v>
      </c>
      <c r="H408" s="179">
        <v>17.109000000000002</v>
      </c>
      <c r="I408" s="180"/>
      <c r="J408" s="181">
        <f>ROUND(I408*H408,2)</f>
        <v>0</v>
      </c>
      <c r="K408" s="177" t="s">
        <v>188</v>
      </c>
      <c r="L408" s="182"/>
      <c r="M408" s="183" t="s">
        <v>44</v>
      </c>
      <c r="N408" s="184" t="s">
        <v>53</v>
      </c>
      <c r="P408" s="139">
        <f>O408*H408</f>
        <v>0</v>
      </c>
      <c r="Q408" s="139">
        <v>0.13100000000000001</v>
      </c>
      <c r="R408" s="139">
        <f>Q408*H408</f>
        <v>2.2412790000000005</v>
      </c>
      <c r="S408" s="139">
        <v>0</v>
      </c>
      <c r="T408" s="140">
        <f>S408*H408</f>
        <v>0</v>
      </c>
      <c r="AR408" s="141" t="s">
        <v>235</v>
      </c>
      <c r="AT408" s="141" t="s">
        <v>341</v>
      </c>
      <c r="AU408" s="141" t="s">
        <v>92</v>
      </c>
      <c r="AY408" s="18" t="s">
        <v>184</v>
      </c>
      <c r="BE408" s="142">
        <f>IF(N408="základní",J408,0)</f>
        <v>0</v>
      </c>
      <c r="BF408" s="142">
        <f>IF(N408="snížená",J408,0)</f>
        <v>0</v>
      </c>
      <c r="BG408" s="142">
        <f>IF(N408="zákl. přenesená",J408,0)</f>
        <v>0</v>
      </c>
      <c r="BH408" s="142">
        <f>IF(N408="sníž. přenesená",J408,0)</f>
        <v>0</v>
      </c>
      <c r="BI408" s="142">
        <f>IF(N408="nulová",J408,0)</f>
        <v>0</v>
      </c>
      <c r="BJ408" s="18" t="s">
        <v>90</v>
      </c>
      <c r="BK408" s="142">
        <f>ROUND(I408*H408,2)</f>
        <v>0</v>
      </c>
      <c r="BL408" s="18" t="s">
        <v>189</v>
      </c>
      <c r="BM408" s="141" t="s">
        <v>500</v>
      </c>
    </row>
    <row r="409" spans="2:65" s="13" customFormat="1">
      <c r="B409" s="154"/>
      <c r="D409" s="148" t="s">
        <v>193</v>
      </c>
      <c r="E409" s="155" t="s">
        <v>44</v>
      </c>
      <c r="F409" s="156" t="s">
        <v>128</v>
      </c>
      <c r="H409" s="157">
        <v>16.940000000000001</v>
      </c>
      <c r="I409" s="158"/>
      <c r="L409" s="154"/>
      <c r="M409" s="159"/>
      <c r="T409" s="160"/>
      <c r="AT409" s="155" t="s">
        <v>193</v>
      </c>
      <c r="AU409" s="155" t="s">
        <v>92</v>
      </c>
      <c r="AV409" s="13" t="s">
        <v>92</v>
      </c>
      <c r="AW409" s="13" t="s">
        <v>42</v>
      </c>
      <c r="AX409" s="13" t="s">
        <v>90</v>
      </c>
      <c r="AY409" s="155" t="s">
        <v>184</v>
      </c>
    </row>
    <row r="410" spans="2:65" s="13" customFormat="1">
      <c r="B410" s="154"/>
      <c r="D410" s="148" t="s">
        <v>193</v>
      </c>
      <c r="F410" s="156" t="s">
        <v>501</v>
      </c>
      <c r="H410" s="157">
        <v>17.109000000000002</v>
      </c>
      <c r="I410" s="158"/>
      <c r="L410" s="154"/>
      <c r="M410" s="159"/>
      <c r="T410" s="160"/>
      <c r="AT410" s="155" t="s">
        <v>193</v>
      </c>
      <c r="AU410" s="155" t="s">
        <v>92</v>
      </c>
      <c r="AV410" s="13" t="s">
        <v>92</v>
      </c>
      <c r="AW410" s="13" t="s">
        <v>4</v>
      </c>
      <c r="AX410" s="13" t="s">
        <v>90</v>
      </c>
      <c r="AY410" s="155" t="s">
        <v>184</v>
      </c>
    </row>
    <row r="411" spans="2:65" s="1" customFormat="1" ht="78" customHeight="1">
      <c r="B411" s="34"/>
      <c r="C411" s="130" t="s">
        <v>502</v>
      </c>
      <c r="D411" s="130" t="s">
        <v>99</v>
      </c>
      <c r="E411" s="131" t="s">
        <v>503</v>
      </c>
      <c r="F411" s="132" t="s">
        <v>504</v>
      </c>
      <c r="G411" s="133" t="s">
        <v>101</v>
      </c>
      <c r="H411" s="134">
        <v>69.55</v>
      </c>
      <c r="I411" s="135"/>
      <c r="J411" s="136">
        <f>ROUND(I411*H411,2)</f>
        <v>0</v>
      </c>
      <c r="K411" s="132" t="s">
        <v>188</v>
      </c>
      <c r="L411" s="34"/>
      <c r="M411" s="137" t="s">
        <v>44</v>
      </c>
      <c r="N411" s="138" t="s">
        <v>53</v>
      </c>
      <c r="P411" s="139">
        <f>O411*H411</f>
        <v>0</v>
      </c>
      <c r="Q411" s="139">
        <v>0.11162</v>
      </c>
      <c r="R411" s="139">
        <f>Q411*H411</f>
        <v>7.7631709999999998</v>
      </c>
      <c r="S411" s="139">
        <v>0</v>
      </c>
      <c r="T411" s="140">
        <f>S411*H411</f>
        <v>0</v>
      </c>
      <c r="AR411" s="141" t="s">
        <v>189</v>
      </c>
      <c r="AT411" s="141" t="s">
        <v>99</v>
      </c>
      <c r="AU411" s="141" t="s">
        <v>92</v>
      </c>
      <c r="AY411" s="18" t="s">
        <v>184</v>
      </c>
      <c r="BE411" s="142">
        <f>IF(N411="základní",J411,0)</f>
        <v>0</v>
      </c>
      <c r="BF411" s="142">
        <f>IF(N411="snížená",J411,0)</f>
        <v>0</v>
      </c>
      <c r="BG411" s="142">
        <f>IF(N411="zákl. přenesená",J411,0)</f>
        <v>0</v>
      </c>
      <c r="BH411" s="142">
        <f>IF(N411="sníž. přenesená",J411,0)</f>
        <v>0</v>
      </c>
      <c r="BI411" s="142">
        <f>IF(N411="nulová",J411,0)</f>
        <v>0</v>
      </c>
      <c r="BJ411" s="18" t="s">
        <v>90</v>
      </c>
      <c r="BK411" s="142">
        <f>ROUND(I411*H411,2)</f>
        <v>0</v>
      </c>
      <c r="BL411" s="18" t="s">
        <v>189</v>
      </c>
      <c r="BM411" s="141" t="s">
        <v>505</v>
      </c>
    </row>
    <row r="412" spans="2:65" s="1" customFormat="1">
      <c r="B412" s="34"/>
      <c r="D412" s="143" t="s">
        <v>191</v>
      </c>
      <c r="F412" s="144" t="s">
        <v>506</v>
      </c>
      <c r="I412" s="145"/>
      <c r="L412" s="34"/>
      <c r="M412" s="146"/>
      <c r="T412" s="55"/>
      <c r="AT412" s="18" t="s">
        <v>191</v>
      </c>
      <c r="AU412" s="18" t="s">
        <v>92</v>
      </c>
    </row>
    <row r="413" spans="2:65" s="12" customFormat="1">
      <c r="B413" s="147"/>
      <c r="D413" s="148" t="s">
        <v>193</v>
      </c>
      <c r="E413" s="149" t="s">
        <v>44</v>
      </c>
      <c r="F413" s="150" t="s">
        <v>194</v>
      </c>
      <c r="H413" s="149" t="s">
        <v>44</v>
      </c>
      <c r="I413" s="151"/>
      <c r="L413" s="147"/>
      <c r="M413" s="152"/>
      <c r="T413" s="153"/>
      <c r="AT413" s="149" t="s">
        <v>193</v>
      </c>
      <c r="AU413" s="149" t="s">
        <v>92</v>
      </c>
      <c r="AV413" s="12" t="s">
        <v>90</v>
      </c>
      <c r="AW413" s="12" t="s">
        <v>42</v>
      </c>
      <c r="AX413" s="12" t="s">
        <v>82</v>
      </c>
      <c r="AY413" s="149" t="s">
        <v>184</v>
      </c>
    </row>
    <row r="414" spans="2:65" s="12" customFormat="1">
      <c r="B414" s="147"/>
      <c r="D414" s="148" t="s">
        <v>193</v>
      </c>
      <c r="E414" s="149" t="s">
        <v>44</v>
      </c>
      <c r="F414" s="150" t="s">
        <v>195</v>
      </c>
      <c r="H414" s="149" t="s">
        <v>44</v>
      </c>
      <c r="I414" s="151"/>
      <c r="L414" s="147"/>
      <c r="M414" s="152"/>
      <c r="T414" s="153"/>
      <c r="AT414" s="149" t="s">
        <v>193</v>
      </c>
      <c r="AU414" s="149" t="s">
        <v>92</v>
      </c>
      <c r="AV414" s="12" t="s">
        <v>90</v>
      </c>
      <c r="AW414" s="12" t="s">
        <v>42</v>
      </c>
      <c r="AX414" s="12" t="s">
        <v>82</v>
      </c>
      <c r="AY414" s="149" t="s">
        <v>184</v>
      </c>
    </row>
    <row r="415" spans="2:65" s="12" customFormat="1">
      <c r="B415" s="147"/>
      <c r="D415" s="148" t="s">
        <v>193</v>
      </c>
      <c r="E415" s="149" t="s">
        <v>44</v>
      </c>
      <c r="F415" s="150" t="s">
        <v>273</v>
      </c>
      <c r="H415" s="149" t="s">
        <v>44</v>
      </c>
      <c r="I415" s="151"/>
      <c r="L415" s="147"/>
      <c r="M415" s="152"/>
      <c r="T415" s="153"/>
      <c r="AT415" s="149" t="s">
        <v>193</v>
      </c>
      <c r="AU415" s="149" t="s">
        <v>92</v>
      </c>
      <c r="AV415" s="12" t="s">
        <v>90</v>
      </c>
      <c r="AW415" s="12" t="s">
        <v>42</v>
      </c>
      <c r="AX415" s="12" t="s">
        <v>82</v>
      </c>
      <c r="AY415" s="149" t="s">
        <v>184</v>
      </c>
    </row>
    <row r="416" spans="2:65" s="13" customFormat="1">
      <c r="B416" s="154"/>
      <c r="D416" s="148" t="s">
        <v>193</v>
      </c>
      <c r="E416" s="155" t="s">
        <v>44</v>
      </c>
      <c r="F416" s="156" t="s">
        <v>149</v>
      </c>
      <c r="H416" s="157">
        <v>7.92</v>
      </c>
      <c r="I416" s="158"/>
      <c r="L416" s="154"/>
      <c r="M416" s="159"/>
      <c r="T416" s="160"/>
      <c r="AT416" s="155" t="s">
        <v>193</v>
      </c>
      <c r="AU416" s="155" t="s">
        <v>92</v>
      </c>
      <c r="AV416" s="13" t="s">
        <v>92</v>
      </c>
      <c r="AW416" s="13" t="s">
        <v>42</v>
      </c>
      <c r="AX416" s="13" t="s">
        <v>82</v>
      </c>
      <c r="AY416" s="155" t="s">
        <v>184</v>
      </c>
    </row>
    <row r="417" spans="2:65" s="13" customFormat="1">
      <c r="B417" s="154"/>
      <c r="D417" s="148" t="s">
        <v>193</v>
      </c>
      <c r="E417" s="155" t="s">
        <v>44</v>
      </c>
      <c r="F417" s="156" t="s">
        <v>146</v>
      </c>
      <c r="H417" s="157">
        <v>32.090000000000003</v>
      </c>
      <c r="I417" s="158"/>
      <c r="L417" s="154"/>
      <c r="M417" s="159"/>
      <c r="T417" s="160"/>
      <c r="AT417" s="155" t="s">
        <v>193</v>
      </c>
      <c r="AU417" s="155" t="s">
        <v>92</v>
      </c>
      <c r="AV417" s="13" t="s">
        <v>92</v>
      </c>
      <c r="AW417" s="13" t="s">
        <v>42</v>
      </c>
      <c r="AX417" s="13" t="s">
        <v>82</v>
      </c>
      <c r="AY417" s="155" t="s">
        <v>184</v>
      </c>
    </row>
    <row r="418" spans="2:65" s="13" customFormat="1">
      <c r="B418" s="154"/>
      <c r="D418" s="148" t="s">
        <v>193</v>
      </c>
      <c r="E418" s="155" t="s">
        <v>44</v>
      </c>
      <c r="F418" s="156" t="s">
        <v>143</v>
      </c>
      <c r="H418" s="157">
        <v>29.54</v>
      </c>
      <c r="I418" s="158"/>
      <c r="L418" s="154"/>
      <c r="M418" s="159"/>
      <c r="T418" s="160"/>
      <c r="AT418" s="155" t="s">
        <v>193</v>
      </c>
      <c r="AU418" s="155" t="s">
        <v>92</v>
      </c>
      <c r="AV418" s="13" t="s">
        <v>92</v>
      </c>
      <c r="AW418" s="13" t="s">
        <v>42</v>
      </c>
      <c r="AX418" s="13" t="s">
        <v>82</v>
      </c>
      <c r="AY418" s="155" t="s">
        <v>184</v>
      </c>
    </row>
    <row r="419" spans="2:65" s="14" customFormat="1">
      <c r="B419" s="161"/>
      <c r="D419" s="148" t="s">
        <v>193</v>
      </c>
      <c r="E419" s="162" t="s">
        <v>44</v>
      </c>
      <c r="F419" s="163" t="s">
        <v>210</v>
      </c>
      <c r="H419" s="164">
        <v>69.55</v>
      </c>
      <c r="I419" s="165"/>
      <c r="L419" s="161"/>
      <c r="M419" s="166"/>
      <c r="T419" s="167"/>
      <c r="AT419" s="162" t="s">
        <v>193</v>
      </c>
      <c r="AU419" s="162" t="s">
        <v>92</v>
      </c>
      <c r="AV419" s="14" t="s">
        <v>189</v>
      </c>
      <c r="AW419" s="14" t="s">
        <v>42</v>
      </c>
      <c r="AX419" s="14" t="s">
        <v>90</v>
      </c>
      <c r="AY419" s="162" t="s">
        <v>184</v>
      </c>
    </row>
    <row r="420" spans="2:65" s="1" customFormat="1" ht="24.15" customHeight="1">
      <c r="B420" s="34"/>
      <c r="C420" s="175" t="s">
        <v>507</v>
      </c>
      <c r="D420" s="175" t="s">
        <v>341</v>
      </c>
      <c r="E420" s="176" t="s">
        <v>508</v>
      </c>
      <c r="F420" s="177" t="s">
        <v>509</v>
      </c>
      <c r="G420" s="178" t="s">
        <v>101</v>
      </c>
      <c r="H420" s="179">
        <v>33.052999999999997</v>
      </c>
      <c r="I420" s="180"/>
      <c r="J420" s="181">
        <f>ROUND(I420*H420,2)</f>
        <v>0</v>
      </c>
      <c r="K420" s="177" t="s">
        <v>188</v>
      </c>
      <c r="L420" s="182"/>
      <c r="M420" s="183" t="s">
        <v>44</v>
      </c>
      <c r="N420" s="184" t="s">
        <v>53</v>
      </c>
      <c r="P420" s="139">
        <f>O420*H420</f>
        <v>0</v>
      </c>
      <c r="Q420" s="139">
        <v>0.17599999999999999</v>
      </c>
      <c r="R420" s="139">
        <f>Q420*H420</f>
        <v>5.8173279999999989</v>
      </c>
      <c r="S420" s="139">
        <v>0</v>
      </c>
      <c r="T420" s="140">
        <f>S420*H420</f>
        <v>0</v>
      </c>
      <c r="AR420" s="141" t="s">
        <v>235</v>
      </c>
      <c r="AT420" s="141" t="s">
        <v>341</v>
      </c>
      <c r="AU420" s="141" t="s">
        <v>92</v>
      </c>
      <c r="AY420" s="18" t="s">
        <v>184</v>
      </c>
      <c r="BE420" s="142">
        <f>IF(N420="základní",J420,0)</f>
        <v>0</v>
      </c>
      <c r="BF420" s="142">
        <f>IF(N420="snížená",J420,0)</f>
        <v>0</v>
      </c>
      <c r="BG420" s="142">
        <f>IF(N420="zákl. přenesená",J420,0)</f>
        <v>0</v>
      </c>
      <c r="BH420" s="142">
        <f>IF(N420="sníž. přenesená",J420,0)</f>
        <v>0</v>
      </c>
      <c r="BI420" s="142">
        <f>IF(N420="nulová",J420,0)</f>
        <v>0</v>
      </c>
      <c r="BJ420" s="18" t="s">
        <v>90</v>
      </c>
      <c r="BK420" s="142">
        <f>ROUND(I420*H420,2)</f>
        <v>0</v>
      </c>
      <c r="BL420" s="18" t="s">
        <v>189</v>
      </c>
      <c r="BM420" s="141" t="s">
        <v>510</v>
      </c>
    </row>
    <row r="421" spans="2:65" s="13" customFormat="1">
      <c r="B421" s="154"/>
      <c r="D421" s="148" t="s">
        <v>193</v>
      </c>
      <c r="E421" s="155" t="s">
        <v>44</v>
      </c>
      <c r="F421" s="156" t="s">
        <v>146</v>
      </c>
      <c r="H421" s="157">
        <v>32.090000000000003</v>
      </c>
      <c r="I421" s="158"/>
      <c r="L421" s="154"/>
      <c r="M421" s="159"/>
      <c r="T421" s="160"/>
      <c r="AT421" s="155" t="s">
        <v>193</v>
      </c>
      <c r="AU421" s="155" t="s">
        <v>92</v>
      </c>
      <c r="AV421" s="13" t="s">
        <v>92</v>
      </c>
      <c r="AW421" s="13" t="s">
        <v>42</v>
      </c>
      <c r="AX421" s="13" t="s">
        <v>90</v>
      </c>
      <c r="AY421" s="155" t="s">
        <v>184</v>
      </c>
    </row>
    <row r="422" spans="2:65" s="13" customFormat="1">
      <c r="B422" s="154"/>
      <c r="D422" s="148" t="s">
        <v>193</v>
      </c>
      <c r="F422" s="156" t="s">
        <v>511</v>
      </c>
      <c r="H422" s="157">
        <v>33.052999999999997</v>
      </c>
      <c r="I422" s="158"/>
      <c r="L422" s="154"/>
      <c r="M422" s="159"/>
      <c r="T422" s="160"/>
      <c r="AT422" s="155" t="s">
        <v>193</v>
      </c>
      <c r="AU422" s="155" t="s">
        <v>92</v>
      </c>
      <c r="AV422" s="13" t="s">
        <v>92</v>
      </c>
      <c r="AW422" s="13" t="s">
        <v>4</v>
      </c>
      <c r="AX422" s="13" t="s">
        <v>90</v>
      </c>
      <c r="AY422" s="155" t="s">
        <v>184</v>
      </c>
    </row>
    <row r="423" spans="2:65" s="1" customFormat="1" ht="24.15" customHeight="1">
      <c r="B423" s="34"/>
      <c r="C423" s="175" t="s">
        <v>512</v>
      </c>
      <c r="D423" s="175" t="s">
        <v>341</v>
      </c>
      <c r="E423" s="176" t="s">
        <v>513</v>
      </c>
      <c r="F423" s="177" t="s">
        <v>514</v>
      </c>
      <c r="G423" s="178" t="s">
        <v>101</v>
      </c>
      <c r="H423" s="179">
        <v>30.425999999999998</v>
      </c>
      <c r="I423" s="180"/>
      <c r="J423" s="181">
        <f>ROUND(I423*H423,2)</f>
        <v>0</v>
      </c>
      <c r="K423" s="177" t="s">
        <v>188</v>
      </c>
      <c r="L423" s="182"/>
      <c r="M423" s="183" t="s">
        <v>44</v>
      </c>
      <c r="N423" s="184" t="s">
        <v>53</v>
      </c>
      <c r="P423" s="139">
        <f>O423*H423</f>
        <v>0</v>
      </c>
      <c r="Q423" s="139">
        <v>0.17599999999999999</v>
      </c>
      <c r="R423" s="139">
        <f>Q423*H423</f>
        <v>5.3549759999999997</v>
      </c>
      <c r="S423" s="139">
        <v>0</v>
      </c>
      <c r="T423" s="140">
        <f>S423*H423</f>
        <v>0</v>
      </c>
      <c r="AR423" s="141" t="s">
        <v>235</v>
      </c>
      <c r="AT423" s="141" t="s">
        <v>341</v>
      </c>
      <c r="AU423" s="141" t="s">
        <v>92</v>
      </c>
      <c r="AY423" s="18" t="s">
        <v>184</v>
      </c>
      <c r="BE423" s="142">
        <f>IF(N423="základní",J423,0)</f>
        <v>0</v>
      </c>
      <c r="BF423" s="142">
        <f>IF(N423="snížená",J423,0)</f>
        <v>0</v>
      </c>
      <c r="BG423" s="142">
        <f>IF(N423="zákl. přenesená",J423,0)</f>
        <v>0</v>
      </c>
      <c r="BH423" s="142">
        <f>IF(N423="sníž. přenesená",J423,0)</f>
        <v>0</v>
      </c>
      <c r="BI423" s="142">
        <f>IF(N423="nulová",J423,0)</f>
        <v>0</v>
      </c>
      <c r="BJ423" s="18" t="s">
        <v>90</v>
      </c>
      <c r="BK423" s="142">
        <f>ROUND(I423*H423,2)</f>
        <v>0</v>
      </c>
      <c r="BL423" s="18" t="s">
        <v>189</v>
      </c>
      <c r="BM423" s="141" t="s">
        <v>515</v>
      </c>
    </row>
    <row r="424" spans="2:65" s="13" customFormat="1">
      <c r="B424" s="154"/>
      <c r="D424" s="148" t="s">
        <v>193</v>
      </c>
      <c r="E424" s="155" t="s">
        <v>44</v>
      </c>
      <c r="F424" s="156" t="s">
        <v>143</v>
      </c>
      <c r="H424" s="157">
        <v>29.54</v>
      </c>
      <c r="I424" s="158"/>
      <c r="L424" s="154"/>
      <c r="M424" s="159"/>
      <c r="T424" s="160"/>
      <c r="AT424" s="155" t="s">
        <v>193</v>
      </c>
      <c r="AU424" s="155" t="s">
        <v>92</v>
      </c>
      <c r="AV424" s="13" t="s">
        <v>92</v>
      </c>
      <c r="AW424" s="13" t="s">
        <v>42</v>
      </c>
      <c r="AX424" s="13" t="s">
        <v>90</v>
      </c>
      <c r="AY424" s="155" t="s">
        <v>184</v>
      </c>
    </row>
    <row r="425" spans="2:65" s="13" customFormat="1">
      <c r="B425" s="154"/>
      <c r="D425" s="148" t="s">
        <v>193</v>
      </c>
      <c r="F425" s="156" t="s">
        <v>516</v>
      </c>
      <c r="H425" s="157">
        <v>30.425999999999998</v>
      </c>
      <c r="I425" s="158"/>
      <c r="L425" s="154"/>
      <c r="M425" s="159"/>
      <c r="T425" s="160"/>
      <c r="AT425" s="155" t="s">
        <v>193</v>
      </c>
      <c r="AU425" s="155" t="s">
        <v>92</v>
      </c>
      <c r="AV425" s="13" t="s">
        <v>92</v>
      </c>
      <c r="AW425" s="13" t="s">
        <v>4</v>
      </c>
      <c r="AX425" s="13" t="s">
        <v>90</v>
      </c>
      <c r="AY425" s="155" t="s">
        <v>184</v>
      </c>
    </row>
    <row r="426" spans="2:65" s="1" customFormat="1" ht="24.15" customHeight="1">
      <c r="B426" s="34"/>
      <c r="C426" s="175" t="s">
        <v>517</v>
      </c>
      <c r="D426" s="175" t="s">
        <v>341</v>
      </c>
      <c r="E426" s="176" t="s">
        <v>518</v>
      </c>
      <c r="F426" s="177" t="s">
        <v>519</v>
      </c>
      <c r="G426" s="178" t="s">
        <v>101</v>
      </c>
      <c r="H426" s="179">
        <v>8.1579999999999995</v>
      </c>
      <c r="I426" s="180"/>
      <c r="J426" s="181">
        <f>ROUND(I426*H426,2)</f>
        <v>0</v>
      </c>
      <c r="K426" s="177" t="s">
        <v>188</v>
      </c>
      <c r="L426" s="182"/>
      <c r="M426" s="183" t="s">
        <v>44</v>
      </c>
      <c r="N426" s="184" t="s">
        <v>53</v>
      </c>
      <c r="P426" s="139">
        <f>O426*H426</f>
        <v>0</v>
      </c>
      <c r="Q426" s="139">
        <v>0.17499999999999999</v>
      </c>
      <c r="R426" s="139">
        <f>Q426*H426</f>
        <v>1.4276499999999999</v>
      </c>
      <c r="S426" s="139">
        <v>0</v>
      </c>
      <c r="T426" s="140">
        <f>S426*H426</f>
        <v>0</v>
      </c>
      <c r="AR426" s="141" t="s">
        <v>235</v>
      </c>
      <c r="AT426" s="141" t="s">
        <v>341</v>
      </c>
      <c r="AU426" s="141" t="s">
        <v>92</v>
      </c>
      <c r="AY426" s="18" t="s">
        <v>184</v>
      </c>
      <c r="BE426" s="142">
        <f>IF(N426="základní",J426,0)</f>
        <v>0</v>
      </c>
      <c r="BF426" s="142">
        <f>IF(N426="snížená",J426,0)</f>
        <v>0</v>
      </c>
      <c r="BG426" s="142">
        <f>IF(N426="zákl. přenesená",J426,0)</f>
        <v>0</v>
      </c>
      <c r="BH426" s="142">
        <f>IF(N426="sníž. přenesená",J426,0)</f>
        <v>0</v>
      </c>
      <c r="BI426" s="142">
        <f>IF(N426="nulová",J426,0)</f>
        <v>0</v>
      </c>
      <c r="BJ426" s="18" t="s">
        <v>90</v>
      </c>
      <c r="BK426" s="142">
        <f>ROUND(I426*H426,2)</f>
        <v>0</v>
      </c>
      <c r="BL426" s="18" t="s">
        <v>189</v>
      </c>
      <c r="BM426" s="141" t="s">
        <v>520</v>
      </c>
    </row>
    <row r="427" spans="2:65" s="13" customFormat="1">
      <c r="B427" s="154"/>
      <c r="D427" s="148" t="s">
        <v>193</v>
      </c>
      <c r="E427" s="155" t="s">
        <v>44</v>
      </c>
      <c r="F427" s="156" t="s">
        <v>149</v>
      </c>
      <c r="H427" s="157">
        <v>7.92</v>
      </c>
      <c r="I427" s="158"/>
      <c r="L427" s="154"/>
      <c r="M427" s="159"/>
      <c r="T427" s="160"/>
      <c r="AT427" s="155" t="s">
        <v>193</v>
      </c>
      <c r="AU427" s="155" t="s">
        <v>92</v>
      </c>
      <c r="AV427" s="13" t="s">
        <v>92</v>
      </c>
      <c r="AW427" s="13" t="s">
        <v>42</v>
      </c>
      <c r="AX427" s="13" t="s">
        <v>90</v>
      </c>
      <c r="AY427" s="155" t="s">
        <v>184</v>
      </c>
    </row>
    <row r="428" spans="2:65" s="13" customFormat="1">
      <c r="B428" s="154"/>
      <c r="D428" s="148" t="s">
        <v>193</v>
      </c>
      <c r="F428" s="156" t="s">
        <v>521</v>
      </c>
      <c r="H428" s="157">
        <v>8.1579999999999995</v>
      </c>
      <c r="I428" s="158"/>
      <c r="L428" s="154"/>
      <c r="M428" s="159"/>
      <c r="T428" s="160"/>
      <c r="AT428" s="155" t="s">
        <v>193</v>
      </c>
      <c r="AU428" s="155" t="s">
        <v>92</v>
      </c>
      <c r="AV428" s="13" t="s">
        <v>92</v>
      </c>
      <c r="AW428" s="13" t="s">
        <v>4</v>
      </c>
      <c r="AX428" s="13" t="s">
        <v>90</v>
      </c>
      <c r="AY428" s="155" t="s">
        <v>184</v>
      </c>
    </row>
    <row r="429" spans="2:65" s="11" customFormat="1" ht="22.8" customHeight="1">
      <c r="B429" s="118"/>
      <c r="D429" s="119" t="s">
        <v>81</v>
      </c>
      <c r="E429" s="128" t="s">
        <v>235</v>
      </c>
      <c r="F429" s="128" t="s">
        <v>522</v>
      </c>
      <c r="I429" s="121"/>
      <c r="J429" s="129">
        <f>BK429</f>
        <v>0</v>
      </c>
      <c r="L429" s="118"/>
      <c r="M429" s="123"/>
      <c r="P429" s="124">
        <f>SUM(P430:P501)</f>
        <v>0</v>
      </c>
      <c r="R429" s="124">
        <f>SUM(R430:R501)</f>
        <v>5.9559823999999999</v>
      </c>
      <c r="T429" s="125">
        <f>SUM(T430:T501)</f>
        <v>3.5100000000000002</v>
      </c>
      <c r="AR429" s="119" t="s">
        <v>90</v>
      </c>
      <c r="AT429" s="126" t="s">
        <v>81</v>
      </c>
      <c r="AU429" s="126" t="s">
        <v>90</v>
      </c>
      <c r="AY429" s="119" t="s">
        <v>184</v>
      </c>
      <c r="BK429" s="127">
        <f>SUM(BK430:BK501)</f>
        <v>0</v>
      </c>
    </row>
    <row r="430" spans="2:65" s="1" customFormat="1" ht="33" customHeight="1">
      <c r="B430" s="34"/>
      <c r="C430" s="130" t="s">
        <v>523</v>
      </c>
      <c r="D430" s="130" t="s">
        <v>99</v>
      </c>
      <c r="E430" s="131" t="s">
        <v>524</v>
      </c>
      <c r="F430" s="132" t="s">
        <v>525</v>
      </c>
      <c r="G430" s="133" t="s">
        <v>106</v>
      </c>
      <c r="H430" s="134">
        <v>12.1</v>
      </c>
      <c r="I430" s="135"/>
      <c r="J430" s="136">
        <f>ROUND(I430*H430,2)</f>
        <v>0</v>
      </c>
      <c r="K430" s="132" t="s">
        <v>188</v>
      </c>
      <c r="L430" s="34"/>
      <c r="M430" s="137" t="s">
        <v>44</v>
      </c>
      <c r="N430" s="138" t="s">
        <v>53</v>
      </c>
      <c r="P430" s="139">
        <f>O430*H430</f>
        <v>0</v>
      </c>
      <c r="Q430" s="139">
        <v>1.0000000000000001E-5</v>
      </c>
      <c r="R430" s="139">
        <f>Q430*H430</f>
        <v>1.21E-4</v>
      </c>
      <c r="S430" s="139">
        <v>0</v>
      </c>
      <c r="T430" s="140">
        <f>S430*H430</f>
        <v>0</v>
      </c>
      <c r="AR430" s="141" t="s">
        <v>189</v>
      </c>
      <c r="AT430" s="141" t="s">
        <v>99</v>
      </c>
      <c r="AU430" s="141" t="s">
        <v>92</v>
      </c>
      <c r="AY430" s="18" t="s">
        <v>184</v>
      </c>
      <c r="BE430" s="142">
        <f>IF(N430="základní",J430,0)</f>
        <v>0</v>
      </c>
      <c r="BF430" s="142">
        <f>IF(N430="snížená",J430,0)</f>
        <v>0</v>
      </c>
      <c r="BG430" s="142">
        <f>IF(N430="zákl. přenesená",J430,0)</f>
        <v>0</v>
      </c>
      <c r="BH430" s="142">
        <f>IF(N430="sníž. přenesená",J430,0)</f>
        <v>0</v>
      </c>
      <c r="BI430" s="142">
        <f>IF(N430="nulová",J430,0)</f>
        <v>0</v>
      </c>
      <c r="BJ430" s="18" t="s">
        <v>90</v>
      </c>
      <c r="BK430" s="142">
        <f>ROUND(I430*H430,2)</f>
        <v>0</v>
      </c>
      <c r="BL430" s="18" t="s">
        <v>189</v>
      </c>
      <c r="BM430" s="141" t="s">
        <v>526</v>
      </c>
    </row>
    <row r="431" spans="2:65" s="1" customFormat="1">
      <c r="B431" s="34"/>
      <c r="D431" s="143" t="s">
        <v>191</v>
      </c>
      <c r="F431" s="144" t="s">
        <v>527</v>
      </c>
      <c r="I431" s="145"/>
      <c r="L431" s="34"/>
      <c r="M431" s="146"/>
      <c r="T431" s="55"/>
      <c r="AT431" s="18" t="s">
        <v>191</v>
      </c>
      <c r="AU431" s="18" t="s">
        <v>92</v>
      </c>
    </row>
    <row r="432" spans="2:65" s="12" customFormat="1">
      <c r="B432" s="147"/>
      <c r="D432" s="148" t="s">
        <v>193</v>
      </c>
      <c r="E432" s="149" t="s">
        <v>44</v>
      </c>
      <c r="F432" s="150" t="s">
        <v>194</v>
      </c>
      <c r="H432" s="149" t="s">
        <v>44</v>
      </c>
      <c r="I432" s="151"/>
      <c r="L432" s="147"/>
      <c r="M432" s="152"/>
      <c r="T432" s="153"/>
      <c r="AT432" s="149" t="s">
        <v>193</v>
      </c>
      <c r="AU432" s="149" t="s">
        <v>92</v>
      </c>
      <c r="AV432" s="12" t="s">
        <v>90</v>
      </c>
      <c r="AW432" s="12" t="s">
        <v>42</v>
      </c>
      <c r="AX432" s="12" t="s">
        <v>82</v>
      </c>
      <c r="AY432" s="149" t="s">
        <v>184</v>
      </c>
    </row>
    <row r="433" spans="2:65" s="12" customFormat="1">
      <c r="B433" s="147"/>
      <c r="D433" s="148" t="s">
        <v>193</v>
      </c>
      <c r="E433" s="149" t="s">
        <v>44</v>
      </c>
      <c r="F433" s="150" t="s">
        <v>195</v>
      </c>
      <c r="H433" s="149" t="s">
        <v>44</v>
      </c>
      <c r="I433" s="151"/>
      <c r="L433" s="147"/>
      <c r="M433" s="152"/>
      <c r="T433" s="153"/>
      <c r="AT433" s="149" t="s">
        <v>193</v>
      </c>
      <c r="AU433" s="149" t="s">
        <v>92</v>
      </c>
      <c r="AV433" s="12" t="s">
        <v>90</v>
      </c>
      <c r="AW433" s="12" t="s">
        <v>42</v>
      </c>
      <c r="AX433" s="12" t="s">
        <v>82</v>
      </c>
      <c r="AY433" s="149" t="s">
        <v>184</v>
      </c>
    </row>
    <row r="434" spans="2:65" s="12" customFormat="1" ht="20.399999999999999">
      <c r="B434" s="147"/>
      <c r="D434" s="148" t="s">
        <v>193</v>
      </c>
      <c r="E434" s="149" t="s">
        <v>44</v>
      </c>
      <c r="F434" s="150" t="s">
        <v>286</v>
      </c>
      <c r="H434" s="149" t="s">
        <v>44</v>
      </c>
      <c r="I434" s="151"/>
      <c r="L434" s="147"/>
      <c r="M434" s="152"/>
      <c r="T434" s="153"/>
      <c r="AT434" s="149" t="s">
        <v>193</v>
      </c>
      <c r="AU434" s="149" t="s">
        <v>92</v>
      </c>
      <c r="AV434" s="12" t="s">
        <v>90</v>
      </c>
      <c r="AW434" s="12" t="s">
        <v>42</v>
      </c>
      <c r="AX434" s="12" t="s">
        <v>82</v>
      </c>
      <c r="AY434" s="149" t="s">
        <v>184</v>
      </c>
    </row>
    <row r="435" spans="2:65" s="13" customFormat="1">
      <c r="B435" s="154"/>
      <c r="D435" s="148" t="s">
        <v>193</v>
      </c>
      <c r="E435" s="155" t="s">
        <v>44</v>
      </c>
      <c r="F435" s="156" t="s">
        <v>528</v>
      </c>
      <c r="H435" s="157">
        <v>12.1</v>
      </c>
      <c r="I435" s="158"/>
      <c r="L435" s="154"/>
      <c r="M435" s="159"/>
      <c r="T435" s="160"/>
      <c r="AT435" s="155" t="s">
        <v>193</v>
      </c>
      <c r="AU435" s="155" t="s">
        <v>92</v>
      </c>
      <c r="AV435" s="13" t="s">
        <v>92</v>
      </c>
      <c r="AW435" s="13" t="s">
        <v>42</v>
      </c>
      <c r="AX435" s="13" t="s">
        <v>90</v>
      </c>
      <c r="AY435" s="155" t="s">
        <v>184</v>
      </c>
    </row>
    <row r="436" spans="2:65" s="1" customFormat="1" ht="24.15" customHeight="1">
      <c r="B436" s="34"/>
      <c r="C436" s="175" t="s">
        <v>529</v>
      </c>
      <c r="D436" s="175" t="s">
        <v>341</v>
      </c>
      <c r="E436" s="176" t="s">
        <v>530</v>
      </c>
      <c r="F436" s="177" t="s">
        <v>531</v>
      </c>
      <c r="G436" s="178" t="s">
        <v>106</v>
      </c>
      <c r="H436" s="179">
        <v>12.282</v>
      </c>
      <c r="I436" s="180"/>
      <c r="J436" s="181">
        <f>ROUND(I436*H436,2)</f>
        <v>0</v>
      </c>
      <c r="K436" s="177" t="s">
        <v>188</v>
      </c>
      <c r="L436" s="182"/>
      <c r="M436" s="183" t="s">
        <v>44</v>
      </c>
      <c r="N436" s="184" t="s">
        <v>53</v>
      </c>
      <c r="P436" s="139">
        <f>O436*H436</f>
        <v>0</v>
      </c>
      <c r="Q436" s="139">
        <v>2.7000000000000001E-3</v>
      </c>
      <c r="R436" s="139">
        <f>Q436*H436</f>
        <v>3.3161400000000001E-2</v>
      </c>
      <c r="S436" s="139">
        <v>0</v>
      </c>
      <c r="T436" s="140">
        <f>S436*H436</f>
        <v>0</v>
      </c>
      <c r="AR436" s="141" t="s">
        <v>235</v>
      </c>
      <c r="AT436" s="141" t="s">
        <v>341</v>
      </c>
      <c r="AU436" s="141" t="s">
        <v>92</v>
      </c>
      <c r="AY436" s="18" t="s">
        <v>184</v>
      </c>
      <c r="BE436" s="142">
        <f>IF(N436="základní",J436,0)</f>
        <v>0</v>
      </c>
      <c r="BF436" s="142">
        <f>IF(N436="snížená",J436,0)</f>
        <v>0</v>
      </c>
      <c r="BG436" s="142">
        <f>IF(N436="zákl. přenesená",J436,0)</f>
        <v>0</v>
      </c>
      <c r="BH436" s="142">
        <f>IF(N436="sníž. přenesená",J436,0)</f>
        <v>0</v>
      </c>
      <c r="BI436" s="142">
        <f>IF(N436="nulová",J436,0)</f>
        <v>0</v>
      </c>
      <c r="BJ436" s="18" t="s">
        <v>90</v>
      </c>
      <c r="BK436" s="142">
        <f>ROUND(I436*H436,2)</f>
        <v>0</v>
      </c>
      <c r="BL436" s="18" t="s">
        <v>189</v>
      </c>
      <c r="BM436" s="141" t="s">
        <v>532</v>
      </c>
    </row>
    <row r="437" spans="2:65" s="13" customFormat="1">
      <c r="B437" s="154"/>
      <c r="D437" s="148" t="s">
        <v>193</v>
      </c>
      <c r="F437" s="156" t="s">
        <v>533</v>
      </c>
      <c r="H437" s="157">
        <v>12.282</v>
      </c>
      <c r="I437" s="158"/>
      <c r="L437" s="154"/>
      <c r="M437" s="159"/>
      <c r="T437" s="160"/>
      <c r="AT437" s="155" t="s">
        <v>193</v>
      </c>
      <c r="AU437" s="155" t="s">
        <v>92</v>
      </c>
      <c r="AV437" s="13" t="s">
        <v>92</v>
      </c>
      <c r="AW437" s="13" t="s">
        <v>4</v>
      </c>
      <c r="AX437" s="13" t="s">
        <v>90</v>
      </c>
      <c r="AY437" s="155" t="s">
        <v>184</v>
      </c>
    </row>
    <row r="438" spans="2:65" s="1" customFormat="1" ht="21.75" customHeight="1">
      <c r="B438" s="34"/>
      <c r="C438" s="130" t="s">
        <v>534</v>
      </c>
      <c r="D438" s="130" t="s">
        <v>99</v>
      </c>
      <c r="E438" s="131" t="s">
        <v>535</v>
      </c>
      <c r="F438" s="132" t="s">
        <v>536</v>
      </c>
      <c r="G438" s="133" t="s">
        <v>106</v>
      </c>
      <c r="H438" s="134">
        <v>12.1</v>
      </c>
      <c r="I438" s="135"/>
      <c r="J438" s="136">
        <f>ROUND(I438*H438,2)</f>
        <v>0</v>
      </c>
      <c r="K438" s="132" t="s">
        <v>188</v>
      </c>
      <c r="L438" s="34"/>
      <c r="M438" s="137" t="s">
        <v>44</v>
      </c>
      <c r="N438" s="138" t="s">
        <v>53</v>
      </c>
      <c r="P438" s="139">
        <f>O438*H438</f>
        <v>0</v>
      </c>
      <c r="Q438" s="139">
        <v>0</v>
      </c>
      <c r="R438" s="139">
        <f>Q438*H438</f>
        <v>0</v>
      </c>
      <c r="S438" s="139">
        <v>0</v>
      </c>
      <c r="T438" s="140">
        <f>S438*H438</f>
        <v>0</v>
      </c>
      <c r="AR438" s="141" t="s">
        <v>189</v>
      </c>
      <c r="AT438" s="141" t="s">
        <v>99</v>
      </c>
      <c r="AU438" s="141" t="s">
        <v>92</v>
      </c>
      <c r="AY438" s="18" t="s">
        <v>184</v>
      </c>
      <c r="BE438" s="142">
        <f>IF(N438="základní",J438,0)</f>
        <v>0</v>
      </c>
      <c r="BF438" s="142">
        <f>IF(N438="snížená",J438,0)</f>
        <v>0</v>
      </c>
      <c r="BG438" s="142">
        <f>IF(N438="zákl. přenesená",J438,0)</f>
        <v>0</v>
      </c>
      <c r="BH438" s="142">
        <f>IF(N438="sníž. přenesená",J438,0)</f>
        <v>0</v>
      </c>
      <c r="BI438" s="142">
        <f>IF(N438="nulová",J438,0)</f>
        <v>0</v>
      </c>
      <c r="BJ438" s="18" t="s">
        <v>90</v>
      </c>
      <c r="BK438" s="142">
        <f>ROUND(I438*H438,2)</f>
        <v>0</v>
      </c>
      <c r="BL438" s="18" t="s">
        <v>189</v>
      </c>
      <c r="BM438" s="141" t="s">
        <v>537</v>
      </c>
    </row>
    <row r="439" spans="2:65" s="1" customFormat="1">
      <c r="B439" s="34"/>
      <c r="D439" s="143" t="s">
        <v>191</v>
      </c>
      <c r="F439" s="144" t="s">
        <v>538</v>
      </c>
      <c r="I439" s="145"/>
      <c r="L439" s="34"/>
      <c r="M439" s="146"/>
      <c r="T439" s="55"/>
      <c r="AT439" s="18" t="s">
        <v>191</v>
      </c>
      <c r="AU439" s="18" t="s">
        <v>92</v>
      </c>
    </row>
    <row r="440" spans="2:65" s="12" customFormat="1">
      <c r="B440" s="147"/>
      <c r="D440" s="148" t="s">
        <v>193</v>
      </c>
      <c r="E440" s="149" t="s">
        <v>44</v>
      </c>
      <c r="F440" s="150" t="s">
        <v>194</v>
      </c>
      <c r="H440" s="149" t="s">
        <v>44</v>
      </c>
      <c r="I440" s="151"/>
      <c r="L440" s="147"/>
      <c r="M440" s="152"/>
      <c r="T440" s="153"/>
      <c r="AT440" s="149" t="s">
        <v>193</v>
      </c>
      <c r="AU440" s="149" t="s">
        <v>92</v>
      </c>
      <c r="AV440" s="12" t="s">
        <v>90</v>
      </c>
      <c r="AW440" s="12" t="s">
        <v>42</v>
      </c>
      <c r="AX440" s="12" t="s">
        <v>82</v>
      </c>
      <c r="AY440" s="149" t="s">
        <v>184</v>
      </c>
    </row>
    <row r="441" spans="2:65" s="12" customFormat="1">
      <c r="B441" s="147"/>
      <c r="D441" s="148" t="s">
        <v>193</v>
      </c>
      <c r="E441" s="149" t="s">
        <v>44</v>
      </c>
      <c r="F441" s="150" t="s">
        <v>195</v>
      </c>
      <c r="H441" s="149" t="s">
        <v>44</v>
      </c>
      <c r="I441" s="151"/>
      <c r="L441" s="147"/>
      <c r="M441" s="152"/>
      <c r="T441" s="153"/>
      <c r="AT441" s="149" t="s">
        <v>193</v>
      </c>
      <c r="AU441" s="149" t="s">
        <v>92</v>
      </c>
      <c r="AV441" s="12" t="s">
        <v>90</v>
      </c>
      <c r="AW441" s="12" t="s">
        <v>42</v>
      </c>
      <c r="AX441" s="12" t="s">
        <v>82</v>
      </c>
      <c r="AY441" s="149" t="s">
        <v>184</v>
      </c>
    </row>
    <row r="442" spans="2:65" s="13" customFormat="1">
      <c r="B442" s="154"/>
      <c r="D442" s="148" t="s">
        <v>193</v>
      </c>
      <c r="E442" s="155" t="s">
        <v>44</v>
      </c>
      <c r="F442" s="156" t="s">
        <v>539</v>
      </c>
      <c r="H442" s="157">
        <v>12.1</v>
      </c>
      <c r="I442" s="158"/>
      <c r="L442" s="154"/>
      <c r="M442" s="159"/>
      <c r="T442" s="160"/>
      <c r="AT442" s="155" t="s">
        <v>193</v>
      </c>
      <c r="AU442" s="155" t="s">
        <v>92</v>
      </c>
      <c r="AV442" s="13" t="s">
        <v>92</v>
      </c>
      <c r="AW442" s="13" t="s">
        <v>42</v>
      </c>
      <c r="AX442" s="13" t="s">
        <v>90</v>
      </c>
      <c r="AY442" s="155" t="s">
        <v>184</v>
      </c>
    </row>
    <row r="443" spans="2:65" s="1" customFormat="1" ht="24.15" customHeight="1">
      <c r="B443" s="34"/>
      <c r="C443" s="130" t="s">
        <v>540</v>
      </c>
      <c r="D443" s="130" t="s">
        <v>99</v>
      </c>
      <c r="E443" s="131" t="s">
        <v>541</v>
      </c>
      <c r="F443" s="132" t="s">
        <v>542</v>
      </c>
      <c r="G443" s="133" t="s">
        <v>543</v>
      </c>
      <c r="H443" s="134">
        <v>1</v>
      </c>
      <c r="I443" s="135"/>
      <c r="J443" s="136">
        <f>ROUND(I443*H443,2)</f>
        <v>0</v>
      </c>
      <c r="K443" s="132" t="s">
        <v>188</v>
      </c>
      <c r="L443" s="34"/>
      <c r="M443" s="137" t="s">
        <v>44</v>
      </c>
      <c r="N443" s="138" t="s">
        <v>53</v>
      </c>
      <c r="P443" s="139">
        <f>O443*H443</f>
        <v>0</v>
      </c>
      <c r="Q443" s="139">
        <v>0.12422</v>
      </c>
      <c r="R443" s="139">
        <f>Q443*H443</f>
        <v>0.12422</v>
      </c>
      <c r="S443" s="139">
        <v>0</v>
      </c>
      <c r="T443" s="140">
        <f>S443*H443</f>
        <v>0</v>
      </c>
      <c r="AR443" s="141" t="s">
        <v>189</v>
      </c>
      <c r="AT443" s="141" t="s">
        <v>99</v>
      </c>
      <c r="AU443" s="141" t="s">
        <v>92</v>
      </c>
      <c r="AY443" s="18" t="s">
        <v>184</v>
      </c>
      <c r="BE443" s="142">
        <f>IF(N443="základní",J443,0)</f>
        <v>0</v>
      </c>
      <c r="BF443" s="142">
        <f>IF(N443="snížená",J443,0)</f>
        <v>0</v>
      </c>
      <c r="BG443" s="142">
        <f>IF(N443="zákl. přenesená",J443,0)</f>
        <v>0</v>
      </c>
      <c r="BH443" s="142">
        <f>IF(N443="sníž. přenesená",J443,0)</f>
        <v>0</v>
      </c>
      <c r="BI443" s="142">
        <f>IF(N443="nulová",J443,0)</f>
        <v>0</v>
      </c>
      <c r="BJ443" s="18" t="s">
        <v>90</v>
      </c>
      <c r="BK443" s="142">
        <f>ROUND(I443*H443,2)</f>
        <v>0</v>
      </c>
      <c r="BL443" s="18" t="s">
        <v>189</v>
      </c>
      <c r="BM443" s="141" t="s">
        <v>544</v>
      </c>
    </row>
    <row r="444" spans="2:65" s="1" customFormat="1">
      <c r="B444" s="34"/>
      <c r="D444" s="143" t="s">
        <v>191</v>
      </c>
      <c r="F444" s="144" t="s">
        <v>545</v>
      </c>
      <c r="I444" s="145"/>
      <c r="L444" s="34"/>
      <c r="M444" s="146"/>
      <c r="T444" s="55"/>
      <c r="AT444" s="18" t="s">
        <v>191</v>
      </c>
      <c r="AU444" s="18" t="s">
        <v>92</v>
      </c>
    </row>
    <row r="445" spans="2:65" s="12" customFormat="1">
      <c r="B445" s="147"/>
      <c r="D445" s="148" t="s">
        <v>193</v>
      </c>
      <c r="E445" s="149" t="s">
        <v>44</v>
      </c>
      <c r="F445" s="150" t="s">
        <v>194</v>
      </c>
      <c r="H445" s="149" t="s">
        <v>44</v>
      </c>
      <c r="I445" s="151"/>
      <c r="L445" s="147"/>
      <c r="M445" s="152"/>
      <c r="T445" s="153"/>
      <c r="AT445" s="149" t="s">
        <v>193</v>
      </c>
      <c r="AU445" s="149" t="s">
        <v>92</v>
      </c>
      <c r="AV445" s="12" t="s">
        <v>90</v>
      </c>
      <c r="AW445" s="12" t="s">
        <v>42</v>
      </c>
      <c r="AX445" s="12" t="s">
        <v>82</v>
      </c>
      <c r="AY445" s="149" t="s">
        <v>184</v>
      </c>
    </row>
    <row r="446" spans="2:65" s="12" customFormat="1">
      <c r="B446" s="147"/>
      <c r="D446" s="148" t="s">
        <v>193</v>
      </c>
      <c r="E446" s="149" t="s">
        <v>44</v>
      </c>
      <c r="F446" s="150" t="s">
        <v>195</v>
      </c>
      <c r="H446" s="149" t="s">
        <v>44</v>
      </c>
      <c r="I446" s="151"/>
      <c r="L446" s="147"/>
      <c r="M446" s="152"/>
      <c r="T446" s="153"/>
      <c r="AT446" s="149" t="s">
        <v>193</v>
      </c>
      <c r="AU446" s="149" t="s">
        <v>92</v>
      </c>
      <c r="AV446" s="12" t="s">
        <v>90</v>
      </c>
      <c r="AW446" s="12" t="s">
        <v>42</v>
      </c>
      <c r="AX446" s="12" t="s">
        <v>82</v>
      </c>
      <c r="AY446" s="149" t="s">
        <v>184</v>
      </c>
    </row>
    <row r="447" spans="2:65" s="12" customFormat="1">
      <c r="B447" s="147"/>
      <c r="D447" s="148" t="s">
        <v>193</v>
      </c>
      <c r="E447" s="149" t="s">
        <v>44</v>
      </c>
      <c r="F447" s="150" t="s">
        <v>546</v>
      </c>
      <c r="H447" s="149" t="s">
        <v>44</v>
      </c>
      <c r="I447" s="151"/>
      <c r="L447" s="147"/>
      <c r="M447" s="152"/>
      <c r="T447" s="153"/>
      <c r="AT447" s="149" t="s">
        <v>193</v>
      </c>
      <c r="AU447" s="149" t="s">
        <v>92</v>
      </c>
      <c r="AV447" s="12" t="s">
        <v>90</v>
      </c>
      <c r="AW447" s="12" t="s">
        <v>42</v>
      </c>
      <c r="AX447" s="12" t="s">
        <v>82</v>
      </c>
      <c r="AY447" s="149" t="s">
        <v>184</v>
      </c>
    </row>
    <row r="448" spans="2:65" s="13" customFormat="1">
      <c r="B448" s="154"/>
      <c r="D448" s="148" t="s">
        <v>193</v>
      </c>
      <c r="E448" s="155" t="s">
        <v>44</v>
      </c>
      <c r="F448" s="156" t="s">
        <v>547</v>
      </c>
      <c r="H448" s="157">
        <v>1</v>
      </c>
      <c r="I448" s="158"/>
      <c r="L448" s="154"/>
      <c r="M448" s="159"/>
      <c r="T448" s="160"/>
      <c r="AT448" s="155" t="s">
        <v>193</v>
      </c>
      <c r="AU448" s="155" t="s">
        <v>92</v>
      </c>
      <c r="AV448" s="13" t="s">
        <v>92</v>
      </c>
      <c r="AW448" s="13" t="s">
        <v>42</v>
      </c>
      <c r="AX448" s="13" t="s">
        <v>90</v>
      </c>
      <c r="AY448" s="155" t="s">
        <v>184</v>
      </c>
    </row>
    <row r="449" spans="2:65" s="1" customFormat="1" ht="21.75" customHeight="1">
      <c r="B449" s="34"/>
      <c r="C449" s="175" t="s">
        <v>548</v>
      </c>
      <c r="D449" s="175" t="s">
        <v>341</v>
      </c>
      <c r="E449" s="176" t="s">
        <v>549</v>
      </c>
      <c r="F449" s="177" t="s">
        <v>550</v>
      </c>
      <c r="G449" s="178" t="s">
        <v>543</v>
      </c>
      <c r="H449" s="179">
        <v>1</v>
      </c>
      <c r="I449" s="180"/>
      <c r="J449" s="181">
        <f>ROUND(I449*H449,2)</f>
        <v>0</v>
      </c>
      <c r="K449" s="177" t="s">
        <v>188</v>
      </c>
      <c r="L449" s="182"/>
      <c r="M449" s="183" t="s">
        <v>44</v>
      </c>
      <c r="N449" s="184" t="s">
        <v>53</v>
      </c>
      <c r="P449" s="139">
        <f>O449*H449</f>
        <v>0</v>
      </c>
      <c r="Q449" s="139">
        <v>6.7000000000000004E-2</v>
      </c>
      <c r="R449" s="139">
        <f>Q449*H449</f>
        <v>6.7000000000000004E-2</v>
      </c>
      <c r="S449" s="139">
        <v>0</v>
      </c>
      <c r="T449" s="140">
        <f>S449*H449</f>
        <v>0</v>
      </c>
      <c r="AR449" s="141" t="s">
        <v>235</v>
      </c>
      <c r="AT449" s="141" t="s">
        <v>341</v>
      </c>
      <c r="AU449" s="141" t="s">
        <v>92</v>
      </c>
      <c r="AY449" s="18" t="s">
        <v>184</v>
      </c>
      <c r="BE449" s="142">
        <f>IF(N449="základní",J449,0)</f>
        <v>0</v>
      </c>
      <c r="BF449" s="142">
        <f>IF(N449="snížená",J449,0)</f>
        <v>0</v>
      </c>
      <c r="BG449" s="142">
        <f>IF(N449="zákl. přenesená",J449,0)</f>
        <v>0</v>
      </c>
      <c r="BH449" s="142">
        <f>IF(N449="sníž. přenesená",J449,0)</f>
        <v>0</v>
      </c>
      <c r="BI449" s="142">
        <f>IF(N449="nulová",J449,0)</f>
        <v>0</v>
      </c>
      <c r="BJ449" s="18" t="s">
        <v>90</v>
      </c>
      <c r="BK449" s="142">
        <f>ROUND(I449*H449,2)</f>
        <v>0</v>
      </c>
      <c r="BL449" s="18" t="s">
        <v>189</v>
      </c>
      <c r="BM449" s="141" t="s">
        <v>551</v>
      </c>
    </row>
    <row r="450" spans="2:65" s="1" customFormat="1" ht="24.15" customHeight="1">
      <c r="B450" s="34"/>
      <c r="C450" s="130" t="s">
        <v>552</v>
      </c>
      <c r="D450" s="130" t="s">
        <v>99</v>
      </c>
      <c r="E450" s="131" t="s">
        <v>553</v>
      </c>
      <c r="F450" s="132" t="s">
        <v>554</v>
      </c>
      <c r="G450" s="133" t="s">
        <v>543</v>
      </c>
      <c r="H450" s="134">
        <v>1</v>
      </c>
      <c r="I450" s="135"/>
      <c r="J450" s="136">
        <f>ROUND(I450*H450,2)</f>
        <v>0</v>
      </c>
      <c r="K450" s="132" t="s">
        <v>188</v>
      </c>
      <c r="L450" s="34"/>
      <c r="M450" s="137" t="s">
        <v>44</v>
      </c>
      <c r="N450" s="138" t="s">
        <v>53</v>
      </c>
      <c r="P450" s="139">
        <f>O450*H450</f>
        <v>0</v>
      </c>
      <c r="Q450" s="139">
        <v>2.972E-2</v>
      </c>
      <c r="R450" s="139">
        <f>Q450*H450</f>
        <v>2.972E-2</v>
      </c>
      <c r="S450" s="139">
        <v>0</v>
      </c>
      <c r="T450" s="140">
        <f>S450*H450</f>
        <v>0</v>
      </c>
      <c r="AR450" s="141" t="s">
        <v>189</v>
      </c>
      <c r="AT450" s="141" t="s">
        <v>99</v>
      </c>
      <c r="AU450" s="141" t="s">
        <v>92</v>
      </c>
      <c r="AY450" s="18" t="s">
        <v>184</v>
      </c>
      <c r="BE450" s="142">
        <f>IF(N450="základní",J450,0)</f>
        <v>0</v>
      </c>
      <c r="BF450" s="142">
        <f>IF(N450="snížená",J450,0)</f>
        <v>0</v>
      </c>
      <c r="BG450" s="142">
        <f>IF(N450="zákl. přenesená",J450,0)</f>
        <v>0</v>
      </c>
      <c r="BH450" s="142">
        <f>IF(N450="sníž. přenesená",J450,0)</f>
        <v>0</v>
      </c>
      <c r="BI450" s="142">
        <f>IF(N450="nulová",J450,0)</f>
        <v>0</v>
      </c>
      <c r="BJ450" s="18" t="s">
        <v>90</v>
      </c>
      <c r="BK450" s="142">
        <f>ROUND(I450*H450,2)</f>
        <v>0</v>
      </c>
      <c r="BL450" s="18" t="s">
        <v>189</v>
      </c>
      <c r="BM450" s="141" t="s">
        <v>555</v>
      </c>
    </row>
    <row r="451" spans="2:65" s="1" customFormat="1">
      <c r="B451" s="34"/>
      <c r="D451" s="143" t="s">
        <v>191</v>
      </c>
      <c r="F451" s="144" t="s">
        <v>556</v>
      </c>
      <c r="I451" s="145"/>
      <c r="L451" s="34"/>
      <c r="M451" s="146"/>
      <c r="T451" s="55"/>
      <c r="AT451" s="18" t="s">
        <v>191</v>
      </c>
      <c r="AU451" s="18" t="s">
        <v>92</v>
      </c>
    </row>
    <row r="452" spans="2:65" s="12" customFormat="1">
      <c r="B452" s="147"/>
      <c r="D452" s="148" t="s">
        <v>193</v>
      </c>
      <c r="E452" s="149" t="s">
        <v>44</v>
      </c>
      <c r="F452" s="150" t="s">
        <v>194</v>
      </c>
      <c r="H452" s="149" t="s">
        <v>44</v>
      </c>
      <c r="I452" s="151"/>
      <c r="L452" s="147"/>
      <c r="M452" s="152"/>
      <c r="T452" s="153"/>
      <c r="AT452" s="149" t="s">
        <v>193</v>
      </c>
      <c r="AU452" s="149" t="s">
        <v>92</v>
      </c>
      <c r="AV452" s="12" t="s">
        <v>90</v>
      </c>
      <c r="AW452" s="12" t="s">
        <v>42</v>
      </c>
      <c r="AX452" s="12" t="s">
        <v>82</v>
      </c>
      <c r="AY452" s="149" t="s">
        <v>184</v>
      </c>
    </row>
    <row r="453" spans="2:65" s="12" customFormat="1">
      <c r="B453" s="147"/>
      <c r="D453" s="148" t="s">
        <v>193</v>
      </c>
      <c r="E453" s="149" t="s">
        <v>44</v>
      </c>
      <c r="F453" s="150" t="s">
        <v>195</v>
      </c>
      <c r="H453" s="149" t="s">
        <v>44</v>
      </c>
      <c r="I453" s="151"/>
      <c r="L453" s="147"/>
      <c r="M453" s="152"/>
      <c r="T453" s="153"/>
      <c r="AT453" s="149" t="s">
        <v>193</v>
      </c>
      <c r="AU453" s="149" t="s">
        <v>92</v>
      </c>
      <c r="AV453" s="12" t="s">
        <v>90</v>
      </c>
      <c r="AW453" s="12" t="s">
        <v>42</v>
      </c>
      <c r="AX453" s="12" t="s">
        <v>82</v>
      </c>
      <c r="AY453" s="149" t="s">
        <v>184</v>
      </c>
    </row>
    <row r="454" spans="2:65" s="12" customFormat="1">
      <c r="B454" s="147"/>
      <c r="D454" s="148" t="s">
        <v>193</v>
      </c>
      <c r="E454" s="149" t="s">
        <v>44</v>
      </c>
      <c r="F454" s="150" t="s">
        <v>546</v>
      </c>
      <c r="H454" s="149" t="s">
        <v>44</v>
      </c>
      <c r="I454" s="151"/>
      <c r="L454" s="147"/>
      <c r="M454" s="152"/>
      <c r="T454" s="153"/>
      <c r="AT454" s="149" t="s">
        <v>193</v>
      </c>
      <c r="AU454" s="149" t="s">
        <v>92</v>
      </c>
      <c r="AV454" s="12" t="s">
        <v>90</v>
      </c>
      <c r="AW454" s="12" t="s">
        <v>42</v>
      </c>
      <c r="AX454" s="12" t="s">
        <v>82</v>
      </c>
      <c r="AY454" s="149" t="s">
        <v>184</v>
      </c>
    </row>
    <row r="455" spans="2:65" s="13" customFormat="1">
      <c r="B455" s="154"/>
      <c r="D455" s="148" t="s">
        <v>193</v>
      </c>
      <c r="E455" s="155" t="s">
        <v>44</v>
      </c>
      <c r="F455" s="156" t="s">
        <v>547</v>
      </c>
      <c r="H455" s="157">
        <v>1</v>
      </c>
      <c r="I455" s="158"/>
      <c r="L455" s="154"/>
      <c r="M455" s="159"/>
      <c r="T455" s="160"/>
      <c r="AT455" s="155" t="s">
        <v>193</v>
      </c>
      <c r="AU455" s="155" t="s">
        <v>92</v>
      </c>
      <c r="AV455" s="13" t="s">
        <v>92</v>
      </c>
      <c r="AW455" s="13" t="s">
        <v>42</v>
      </c>
      <c r="AX455" s="13" t="s">
        <v>90</v>
      </c>
      <c r="AY455" s="155" t="s">
        <v>184</v>
      </c>
    </row>
    <row r="456" spans="2:65" s="1" customFormat="1" ht="21.75" customHeight="1">
      <c r="B456" s="34"/>
      <c r="C456" s="175" t="s">
        <v>557</v>
      </c>
      <c r="D456" s="175" t="s">
        <v>341</v>
      </c>
      <c r="E456" s="176" t="s">
        <v>558</v>
      </c>
      <c r="F456" s="177" t="s">
        <v>559</v>
      </c>
      <c r="G456" s="178" t="s">
        <v>543</v>
      </c>
      <c r="H456" s="179">
        <v>1</v>
      </c>
      <c r="I456" s="180"/>
      <c r="J456" s="181">
        <f>ROUND(I456*H456,2)</f>
        <v>0</v>
      </c>
      <c r="K456" s="177" t="s">
        <v>188</v>
      </c>
      <c r="L456" s="182"/>
      <c r="M456" s="183" t="s">
        <v>44</v>
      </c>
      <c r="N456" s="184" t="s">
        <v>53</v>
      </c>
      <c r="P456" s="139">
        <f>O456*H456</f>
        <v>0</v>
      </c>
      <c r="Q456" s="139">
        <v>5.8000000000000003E-2</v>
      </c>
      <c r="R456" s="139">
        <f>Q456*H456</f>
        <v>5.8000000000000003E-2</v>
      </c>
      <c r="S456" s="139">
        <v>0</v>
      </c>
      <c r="T456" s="140">
        <f>S456*H456</f>
        <v>0</v>
      </c>
      <c r="AR456" s="141" t="s">
        <v>235</v>
      </c>
      <c r="AT456" s="141" t="s">
        <v>341</v>
      </c>
      <c r="AU456" s="141" t="s">
        <v>92</v>
      </c>
      <c r="AY456" s="18" t="s">
        <v>184</v>
      </c>
      <c r="BE456" s="142">
        <f>IF(N456="základní",J456,0)</f>
        <v>0</v>
      </c>
      <c r="BF456" s="142">
        <f>IF(N456="snížená",J456,0)</f>
        <v>0</v>
      </c>
      <c r="BG456" s="142">
        <f>IF(N456="zákl. přenesená",J456,0)</f>
        <v>0</v>
      </c>
      <c r="BH456" s="142">
        <f>IF(N456="sníž. přenesená",J456,0)</f>
        <v>0</v>
      </c>
      <c r="BI456" s="142">
        <f>IF(N456="nulová",J456,0)</f>
        <v>0</v>
      </c>
      <c r="BJ456" s="18" t="s">
        <v>90</v>
      </c>
      <c r="BK456" s="142">
        <f>ROUND(I456*H456,2)</f>
        <v>0</v>
      </c>
      <c r="BL456" s="18" t="s">
        <v>189</v>
      </c>
      <c r="BM456" s="141" t="s">
        <v>560</v>
      </c>
    </row>
    <row r="457" spans="2:65" s="1" customFormat="1" ht="24.15" customHeight="1">
      <c r="B457" s="34"/>
      <c r="C457" s="130" t="s">
        <v>561</v>
      </c>
      <c r="D457" s="130" t="s">
        <v>99</v>
      </c>
      <c r="E457" s="131" t="s">
        <v>562</v>
      </c>
      <c r="F457" s="132" t="s">
        <v>563</v>
      </c>
      <c r="G457" s="133" t="s">
        <v>543</v>
      </c>
      <c r="H457" s="134">
        <v>1</v>
      </c>
      <c r="I457" s="135"/>
      <c r="J457" s="136">
        <f>ROUND(I457*H457,2)</f>
        <v>0</v>
      </c>
      <c r="K457" s="132" t="s">
        <v>188</v>
      </c>
      <c r="L457" s="34"/>
      <c r="M457" s="137" t="s">
        <v>44</v>
      </c>
      <c r="N457" s="138" t="s">
        <v>53</v>
      </c>
      <c r="P457" s="139">
        <f>O457*H457</f>
        <v>0</v>
      </c>
      <c r="Q457" s="139">
        <v>2.972E-2</v>
      </c>
      <c r="R457" s="139">
        <f>Q457*H457</f>
        <v>2.972E-2</v>
      </c>
      <c r="S457" s="139">
        <v>0</v>
      </c>
      <c r="T457" s="140">
        <f>S457*H457</f>
        <v>0</v>
      </c>
      <c r="AR457" s="141" t="s">
        <v>189</v>
      </c>
      <c r="AT457" s="141" t="s">
        <v>99</v>
      </c>
      <c r="AU457" s="141" t="s">
        <v>92</v>
      </c>
      <c r="AY457" s="18" t="s">
        <v>184</v>
      </c>
      <c r="BE457" s="142">
        <f>IF(N457="základní",J457,0)</f>
        <v>0</v>
      </c>
      <c r="BF457" s="142">
        <f>IF(N457="snížená",J457,0)</f>
        <v>0</v>
      </c>
      <c r="BG457" s="142">
        <f>IF(N457="zákl. přenesená",J457,0)</f>
        <v>0</v>
      </c>
      <c r="BH457" s="142">
        <f>IF(N457="sníž. přenesená",J457,0)</f>
        <v>0</v>
      </c>
      <c r="BI457" s="142">
        <f>IF(N457="nulová",J457,0)</f>
        <v>0</v>
      </c>
      <c r="BJ457" s="18" t="s">
        <v>90</v>
      </c>
      <c r="BK457" s="142">
        <f>ROUND(I457*H457,2)</f>
        <v>0</v>
      </c>
      <c r="BL457" s="18" t="s">
        <v>189</v>
      </c>
      <c r="BM457" s="141" t="s">
        <v>564</v>
      </c>
    </row>
    <row r="458" spans="2:65" s="1" customFormat="1">
      <c r="B458" s="34"/>
      <c r="D458" s="143" t="s">
        <v>191</v>
      </c>
      <c r="F458" s="144" t="s">
        <v>565</v>
      </c>
      <c r="I458" s="145"/>
      <c r="L458" s="34"/>
      <c r="M458" s="146"/>
      <c r="T458" s="55"/>
      <c r="AT458" s="18" t="s">
        <v>191</v>
      </c>
      <c r="AU458" s="18" t="s">
        <v>92</v>
      </c>
    </row>
    <row r="459" spans="2:65" s="12" customFormat="1">
      <c r="B459" s="147"/>
      <c r="D459" s="148" t="s">
        <v>193</v>
      </c>
      <c r="E459" s="149" t="s">
        <v>44</v>
      </c>
      <c r="F459" s="150" t="s">
        <v>194</v>
      </c>
      <c r="H459" s="149" t="s">
        <v>44</v>
      </c>
      <c r="I459" s="151"/>
      <c r="L459" s="147"/>
      <c r="M459" s="152"/>
      <c r="T459" s="153"/>
      <c r="AT459" s="149" t="s">
        <v>193</v>
      </c>
      <c r="AU459" s="149" t="s">
        <v>92</v>
      </c>
      <c r="AV459" s="12" t="s">
        <v>90</v>
      </c>
      <c r="AW459" s="12" t="s">
        <v>42</v>
      </c>
      <c r="AX459" s="12" t="s">
        <v>82</v>
      </c>
      <c r="AY459" s="149" t="s">
        <v>184</v>
      </c>
    </row>
    <row r="460" spans="2:65" s="12" customFormat="1">
      <c r="B460" s="147"/>
      <c r="D460" s="148" t="s">
        <v>193</v>
      </c>
      <c r="E460" s="149" t="s">
        <v>44</v>
      </c>
      <c r="F460" s="150" t="s">
        <v>195</v>
      </c>
      <c r="H460" s="149" t="s">
        <v>44</v>
      </c>
      <c r="I460" s="151"/>
      <c r="L460" s="147"/>
      <c r="M460" s="152"/>
      <c r="T460" s="153"/>
      <c r="AT460" s="149" t="s">
        <v>193</v>
      </c>
      <c r="AU460" s="149" t="s">
        <v>92</v>
      </c>
      <c r="AV460" s="12" t="s">
        <v>90</v>
      </c>
      <c r="AW460" s="12" t="s">
        <v>42</v>
      </c>
      <c r="AX460" s="12" t="s">
        <v>82</v>
      </c>
      <c r="AY460" s="149" t="s">
        <v>184</v>
      </c>
    </row>
    <row r="461" spans="2:65" s="12" customFormat="1">
      <c r="B461" s="147"/>
      <c r="D461" s="148" t="s">
        <v>193</v>
      </c>
      <c r="E461" s="149" t="s">
        <v>44</v>
      </c>
      <c r="F461" s="150" t="s">
        <v>546</v>
      </c>
      <c r="H461" s="149" t="s">
        <v>44</v>
      </c>
      <c r="I461" s="151"/>
      <c r="L461" s="147"/>
      <c r="M461" s="152"/>
      <c r="T461" s="153"/>
      <c r="AT461" s="149" t="s">
        <v>193</v>
      </c>
      <c r="AU461" s="149" t="s">
        <v>92</v>
      </c>
      <c r="AV461" s="12" t="s">
        <v>90</v>
      </c>
      <c r="AW461" s="12" t="s">
        <v>42</v>
      </c>
      <c r="AX461" s="12" t="s">
        <v>82</v>
      </c>
      <c r="AY461" s="149" t="s">
        <v>184</v>
      </c>
    </row>
    <row r="462" spans="2:65" s="13" customFormat="1">
      <c r="B462" s="154"/>
      <c r="D462" s="148" t="s">
        <v>193</v>
      </c>
      <c r="E462" s="155" t="s">
        <v>44</v>
      </c>
      <c r="F462" s="156" t="s">
        <v>547</v>
      </c>
      <c r="H462" s="157">
        <v>1</v>
      </c>
      <c r="I462" s="158"/>
      <c r="L462" s="154"/>
      <c r="M462" s="159"/>
      <c r="T462" s="160"/>
      <c r="AT462" s="155" t="s">
        <v>193</v>
      </c>
      <c r="AU462" s="155" t="s">
        <v>92</v>
      </c>
      <c r="AV462" s="13" t="s">
        <v>92</v>
      </c>
      <c r="AW462" s="13" t="s">
        <v>42</v>
      </c>
      <c r="AX462" s="13" t="s">
        <v>90</v>
      </c>
      <c r="AY462" s="155" t="s">
        <v>184</v>
      </c>
    </row>
    <row r="463" spans="2:65" s="1" customFormat="1" ht="24.15" customHeight="1">
      <c r="B463" s="34"/>
      <c r="C463" s="175" t="s">
        <v>566</v>
      </c>
      <c r="D463" s="175" t="s">
        <v>341</v>
      </c>
      <c r="E463" s="176" t="s">
        <v>567</v>
      </c>
      <c r="F463" s="177" t="s">
        <v>568</v>
      </c>
      <c r="G463" s="178" t="s">
        <v>543</v>
      </c>
      <c r="H463" s="179">
        <v>1</v>
      </c>
      <c r="I463" s="180"/>
      <c r="J463" s="181">
        <f>ROUND(I463*H463,2)</f>
        <v>0</v>
      </c>
      <c r="K463" s="177" t="s">
        <v>188</v>
      </c>
      <c r="L463" s="182"/>
      <c r="M463" s="183" t="s">
        <v>44</v>
      </c>
      <c r="N463" s="184" t="s">
        <v>53</v>
      </c>
      <c r="P463" s="139">
        <f>O463*H463</f>
        <v>0</v>
      </c>
      <c r="Q463" s="139">
        <v>5.7000000000000002E-2</v>
      </c>
      <c r="R463" s="139">
        <f>Q463*H463</f>
        <v>5.7000000000000002E-2</v>
      </c>
      <c r="S463" s="139">
        <v>0</v>
      </c>
      <c r="T463" s="140">
        <f>S463*H463</f>
        <v>0</v>
      </c>
      <c r="AR463" s="141" t="s">
        <v>235</v>
      </c>
      <c r="AT463" s="141" t="s">
        <v>341</v>
      </c>
      <c r="AU463" s="141" t="s">
        <v>92</v>
      </c>
      <c r="AY463" s="18" t="s">
        <v>184</v>
      </c>
      <c r="BE463" s="142">
        <f>IF(N463="základní",J463,0)</f>
        <v>0</v>
      </c>
      <c r="BF463" s="142">
        <f>IF(N463="snížená",J463,0)</f>
        <v>0</v>
      </c>
      <c r="BG463" s="142">
        <f>IF(N463="zákl. přenesená",J463,0)</f>
        <v>0</v>
      </c>
      <c r="BH463" s="142">
        <f>IF(N463="sníž. přenesená",J463,0)</f>
        <v>0</v>
      </c>
      <c r="BI463" s="142">
        <f>IF(N463="nulová",J463,0)</f>
        <v>0</v>
      </c>
      <c r="BJ463" s="18" t="s">
        <v>90</v>
      </c>
      <c r="BK463" s="142">
        <f>ROUND(I463*H463,2)</f>
        <v>0</v>
      </c>
      <c r="BL463" s="18" t="s">
        <v>189</v>
      </c>
      <c r="BM463" s="141" t="s">
        <v>569</v>
      </c>
    </row>
    <row r="464" spans="2:65" s="1" customFormat="1" ht="24.15" customHeight="1">
      <c r="B464" s="34"/>
      <c r="C464" s="130" t="s">
        <v>570</v>
      </c>
      <c r="D464" s="130" t="s">
        <v>99</v>
      </c>
      <c r="E464" s="131" t="s">
        <v>571</v>
      </c>
      <c r="F464" s="132" t="s">
        <v>572</v>
      </c>
      <c r="G464" s="133" t="s">
        <v>543</v>
      </c>
      <c r="H464" s="134">
        <v>1</v>
      </c>
      <c r="I464" s="135"/>
      <c r="J464" s="136">
        <f>ROUND(I464*H464,2)</f>
        <v>0</v>
      </c>
      <c r="K464" s="132" t="s">
        <v>188</v>
      </c>
      <c r="L464" s="34"/>
      <c r="M464" s="137" t="s">
        <v>44</v>
      </c>
      <c r="N464" s="138" t="s">
        <v>53</v>
      </c>
      <c r="P464" s="139">
        <f>O464*H464</f>
        <v>0</v>
      </c>
      <c r="Q464" s="139">
        <v>2.972E-2</v>
      </c>
      <c r="R464" s="139">
        <f>Q464*H464</f>
        <v>2.972E-2</v>
      </c>
      <c r="S464" s="139">
        <v>0</v>
      </c>
      <c r="T464" s="140">
        <f>S464*H464</f>
        <v>0</v>
      </c>
      <c r="AR464" s="141" t="s">
        <v>189</v>
      </c>
      <c r="AT464" s="141" t="s">
        <v>99</v>
      </c>
      <c r="AU464" s="141" t="s">
        <v>92</v>
      </c>
      <c r="AY464" s="18" t="s">
        <v>184</v>
      </c>
      <c r="BE464" s="142">
        <f>IF(N464="základní",J464,0)</f>
        <v>0</v>
      </c>
      <c r="BF464" s="142">
        <f>IF(N464="snížená",J464,0)</f>
        <v>0</v>
      </c>
      <c r="BG464" s="142">
        <f>IF(N464="zákl. přenesená",J464,0)</f>
        <v>0</v>
      </c>
      <c r="BH464" s="142">
        <f>IF(N464="sníž. přenesená",J464,0)</f>
        <v>0</v>
      </c>
      <c r="BI464" s="142">
        <f>IF(N464="nulová",J464,0)</f>
        <v>0</v>
      </c>
      <c r="BJ464" s="18" t="s">
        <v>90</v>
      </c>
      <c r="BK464" s="142">
        <f>ROUND(I464*H464,2)</f>
        <v>0</v>
      </c>
      <c r="BL464" s="18" t="s">
        <v>189</v>
      </c>
      <c r="BM464" s="141" t="s">
        <v>573</v>
      </c>
    </row>
    <row r="465" spans="2:65" s="1" customFormat="1">
      <c r="B465" s="34"/>
      <c r="D465" s="143" t="s">
        <v>191</v>
      </c>
      <c r="F465" s="144" t="s">
        <v>574</v>
      </c>
      <c r="I465" s="145"/>
      <c r="L465" s="34"/>
      <c r="M465" s="146"/>
      <c r="T465" s="55"/>
      <c r="AT465" s="18" t="s">
        <v>191</v>
      </c>
      <c r="AU465" s="18" t="s">
        <v>92</v>
      </c>
    </row>
    <row r="466" spans="2:65" s="12" customFormat="1">
      <c r="B466" s="147"/>
      <c r="D466" s="148" t="s">
        <v>193</v>
      </c>
      <c r="E466" s="149" t="s">
        <v>44</v>
      </c>
      <c r="F466" s="150" t="s">
        <v>194</v>
      </c>
      <c r="H466" s="149" t="s">
        <v>44</v>
      </c>
      <c r="I466" s="151"/>
      <c r="L466" s="147"/>
      <c r="M466" s="152"/>
      <c r="T466" s="153"/>
      <c r="AT466" s="149" t="s">
        <v>193</v>
      </c>
      <c r="AU466" s="149" t="s">
        <v>92</v>
      </c>
      <c r="AV466" s="12" t="s">
        <v>90</v>
      </c>
      <c r="AW466" s="12" t="s">
        <v>42</v>
      </c>
      <c r="AX466" s="12" t="s">
        <v>82</v>
      </c>
      <c r="AY466" s="149" t="s">
        <v>184</v>
      </c>
    </row>
    <row r="467" spans="2:65" s="12" customFormat="1">
      <c r="B467" s="147"/>
      <c r="D467" s="148" t="s">
        <v>193</v>
      </c>
      <c r="E467" s="149" t="s">
        <v>44</v>
      </c>
      <c r="F467" s="150" t="s">
        <v>195</v>
      </c>
      <c r="H467" s="149" t="s">
        <v>44</v>
      </c>
      <c r="I467" s="151"/>
      <c r="L467" s="147"/>
      <c r="M467" s="152"/>
      <c r="T467" s="153"/>
      <c r="AT467" s="149" t="s">
        <v>193</v>
      </c>
      <c r="AU467" s="149" t="s">
        <v>92</v>
      </c>
      <c r="AV467" s="12" t="s">
        <v>90</v>
      </c>
      <c r="AW467" s="12" t="s">
        <v>42</v>
      </c>
      <c r="AX467" s="12" t="s">
        <v>82</v>
      </c>
      <c r="AY467" s="149" t="s">
        <v>184</v>
      </c>
    </row>
    <row r="468" spans="2:65" s="12" customFormat="1">
      <c r="B468" s="147"/>
      <c r="D468" s="148" t="s">
        <v>193</v>
      </c>
      <c r="E468" s="149" t="s">
        <v>44</v>
      </c>
      <c r="F468" s="150" t="s">
        <v>546</v>
      </c>
      <c r="H468" s="149" t="s">
        <v>44</v>
      </c>
      <c r="I468" s="151"/>
      <c r="L468" s="147"/>
      <c r="M468" s="152"/>
      <c r="T468" s="153"/>
      <c r="AT468" s="149" t="s">
        <v>193</v>
      </c>
      <c r="AU468" s="149" t="s">
        <v>92</v>
      </c>
      <c r="AV468" s="12" t="s">
        <v>90</v>
      </c>
      <c r="AW468" s="12" t="s">
        <v>42</v>
      </c>
      <c r="AX468" s="12" t="s">
        <v>82</v>
      </c>
      <c r="AY468" s="149" t="s">
        <v>184</v>
      </c>
    </row>
    <row r="469" spans="2:65" s="13" customFormat="1">
      <c r="B469" s="154"/>
      <c r="D469" s="148" t="s">
        <v>193</v>
      </c>
      <c r="E469" s="155" t="s">
        <v>44</v>
      </c>
      <c r="F469" s="156" t="s">
        <v>547</v>
      </c>
      <c r="H469" s="157">
        <v>1</v>
      </c>
      <c r="I469" s="158"/>
      <c r="L469" s="154"/>
      <c r="M469" s="159"/>
      <c r="T469" s="160"/>
      <c r="AT469" s="155" t="s">
        <v>193</v>
      </c>
      <c r="AU469" s="155" t="s">
        <v>92</v>
      </c>
      <c r="AV469" s="13" t="s">
        <v>92</v>
      </c>
      <c r="AW469" s="13" t="s">
        <v>42</v>
      </c>
      <c r="AX469" s="13" t="s">
        <v>90</v>
      </c>
      <c r="AY469" s="155" t="s">
        <v>184</v>
      </c>
    </row>
    <row r="470" spans="2:65" s="1" customFormat="1" ht="24.15" customHeight="1">
      <c r="B470" s="34"/>
      <c r="C470" s="175" t="s">
        <v>575</v>
      </c>
      <c r="D470" s="175" t="s">
        <v>341</v>
      </c>
      <c r="E470" s="176" t="s">
        <v>576</v>
      </c>
      <c r="F470" s="177" t="s">
        <v>577</v>
      </c>
      <c r="G470" s="178" t="s">
        <v>543</v>
      </c>
      <c r="H470" s="179">
        <v>1</v>
      </c>
      <c r="I470" s="180"/>
      <c r="J470" s="181">
        <f>ROUND(I470*H470,2)</f>
        <v>0</v>
      </c>
      <c r="K470" s="177" t="s">
        <v>188</v>
      </c>
      <c r="L470" s="182"/>
      <c r="M470" s="183" t="s">
        <v>44</v>
      </c>
      <c r="N470" s="184" t="s">
        <v>53</v>
      </c>
      <c r="P470" s="139">
        <f>O470*H470</f>
        <v>0</v>
      </c>
      <c r="Q470" s="139">
        <v>0.08</v>
      </c>
      <c r="R470" s="139">
        <f>Q470*H470</f>
        <v>0.08</v>
      </c>
      <c r="S470" s="139">
        <v>0</v>
      </c>
      <c r="T470" s="140">
        <f>S470*H470</f>
        <v>0</v>
      </c>
      <c r="AR470" s="141" t="s">
        <v>235</v>
      </c>
      <c r="AT470" s="141" t="s">
        <v>341</v>
      </c>
      <c r="AU470" s="141" t="s">
        <v>92</v>
      </c>
      <c r="AY470" s="18" t="s">
        <v>184</v>
      </c>
      <c r="BE470" s="142">
        <f>IF(N470="základní",J470,0)</f>
        <v>0</v>
      </c>
      <c r="BF470" s="142">
        <f>IF(N470="snížená",J470,0)</f>
        <v>0</v>
      </c>
      <c r="BG470" s="142">
        <f>IF(N470="zákl. přenesená",J470,0)</f>
        <v>0</v>
      </c>
      <c r="BH470" s="142">
        <f>IF(N470="sníž. přenesená",J470,0)</f>
        <v>0</v>
      </c>
      <c r="BI470" s="142">
        <f>IF(N470="nulová",J470,0)</f>
        <v>0</v>
      </c>
      <c r="BJ470" s="18" t="s">
        <v>90</v>
      </c>
      <c r="BK470" s="142">
        <f>ROUND(I470*H470,2)</f>
        <v>0</v>
      </c>
      <c r="BL470" s="18" t="s">
        <v>189</v>
      </c>
      <c r="BM470" s="141" t="s">
        <v>578</v>
      </c>
    </row>
    <row r="471" spans="2:65" s="1" customFormat="1" ht="37.799999999999997" customHeight="1">
      <c r="B471" s="34"/>
      <c r="C471" s="130" t="s">
        <v>579</v>
      </c>
      <c r="D471" s="130" t="s">
        <v>99</v>
      </c>
      <c r="E471" s="131" t="s">
        <v>580</v>
      </c>
      <c r="F471" s="132" t="s">
        <v>581</v>
      </c>
      <c r="G471" s="133" t="s">
        <v>543</v>
      </c>
      <c r="H471" s="134">
        <v>1</v>
      </c>
      <c r="I471" s="135"/>
      <c r="J471" s="136">
        <f>ROUND(I471*H471,2)</f>
        <v>0</v>
      </c>
      <c r="K471" s="132" t="s">
        <v>188</v>
      </c>
      <c r="L471" s="34"/>
      <c r="M471" s="137" t="s">
        <v>44</v>
      </c>
      <c r="N471" s="138" t="s">
        <v>53</v>
      </c>
      <c r="P471" s="139">
        <f>O471*H471</f>
        <v>0</v>
      </c>
      <c r="Q471" s="139">
        <v>0.65847999999999995</v>
      </c>
      <c r="R471" s="139">
        <f>Q471*H471</f>
        <v>0.65847999999999995</v>
      </c>
      <c r="S471" s="139">
        <v>0.66</v>
      </c>
      <c r="T471" s="140">
        <f>S471*H471</f>
        <v>0.66</v>
      </c>
      <c r="AR471" s="141" t="s">
        <v>189</v>
      </c>
      <c r="AT471" s="141" t="s">
        <v>99</v>
      </c>
      <c r="AU471" s="141" t="s">
        <v>92</v>
      </c>
      <c r="AY471" s="18" t="s">
        <v>184</v>
      </c>
      <c r="BE471" s="142">
        <f>IF(N471="základní",J471,0)</f>
        <v>0</v>
      </c>
      <c r="BF471" s="142">
        <f>IF(N471="snížená",J471,0)</f>
        <v>0</v>
      </c>
      <c r="BG471" s="142">
        <f>IF(N471="zákl. přenesená",J471,0)</f>
        <v>0</v>
      </c>
      <c r="BH471" s="142">
        <f>IF(N471="sníž. přenesená",J471,0)</f>
        <v>0</v>
      </c>
      <c r="BI471" s="142">
        <f>IF(N471="nulová",J471,0)</f>
        <v>0</v>
      </c>
      <c r="BJ471" s="18" t="s">
        <v>90</v>
      </c>
      <c r="BK471" s="142">
        <f>ROUND(I471*H471,2)</f>
        <v>0</v>
      </c>
      <c r="BL471" s="18" t="s">
        <v>189</v>
      </c>
      <c r="BM471" s="141" t="s">
        <v>582</v>
      </c>
    </row>
    <row r="472" spans="2:65" s="1" customFormat="1">
      <c r="B472" s="34"/>
      <c r="D472" s="143" t="s">
        <v>191</v>
      </c>
      <c r="F472" s="144" t="s">
        <v>583</v>
      </c>
      <c r="I472" s="145"/>
      <c r="L472" s="34"/>
      <c r="M472" s="146"/>
      <c r="T472" s="55"/>
      <c r="AT472" s="18" t="s">
        <v>191</v>
      </c>
      <c r="AU472" s="18" t="s">
        <v>92</v>
      </c>
    </row>
    <row r="473" spans="2:65" s="12" customFormat="1">
      <c r="B473" s="147"/>
      <c r="D473" s="148" t="s">
        <v>193</v>
      </c>
      <c r="E473" s="149" t="s">
        <v>44</v>
      </c>
      <c r="F473" s="150" t="s">
        <v>194</v>
      </c>
      <c r="H473" s="149" t="s">
        <v>44</v>
      </c>
      <c r="I473" s="151"/>
      <c r="L473" s="147"/>
      <c r="M473" s="152"/>
      <c r="T473" s="153"/>
      <c r="AT473" s="149" t="s">
        <v>193</v>
      </c>
      <c r="AU473" s="149" t="s">
        <v>92</v>
      </c>
      <c r="AV473" s="12" t="s">
        <v>90</v>
      </c>
      <c r="AW473" s="12" t="s">
        <v>42</v>
      </c>
      <c r="AX473" s="12" t="s">
        <v>82</v>
      </c>
      <c r="AY473" s="149" t="s">
        <v>184</v>
      </c>
    </row>
    <row r="474" spans="2:65" s="12" customFormat="1">
      <c r="B474" s="147"/>
      <c r="D474" s="148" t="s">
        <v>193</v>
      </c>
      <c r="E474" s="149" t="s">
        <v>44</v>
      </c>
      <c r="F474" s="150" t="s">
        <v>195</v>
      </c>
      <c r="H474" s="149" t="s">
        <v>44</v>
      </c>
      <c r="I474" s="151"/>
      <c r="L474" s="147"/>
      <c r="M474" s="152"/>
      <c r="T474" s="153"/>
      <c r="AT474" s="149" t="s">
        <v>193</v>
      </c>
      <c r="AU474" s="149" t="s">
        <v>92</v>
      </c>
      <c r="AV474" s="12" t="s">
        <v>90</v>
      </c>
      <c r="AW474" s="12" t="s">
        <v>42</v>
      </c>
      <c r="AX474" s="12" t="s">
        <v>82</v>
      </c>
      <c r="AY474" s="149" t="s">
        <v>184</v>
      </c>
    </row>
    <row r="475" spans="2:65" s="13" customFormat="1">
      <c r="B475" s="154"/>
      <c r="D475" s="148" t="s">
        <v>193</v>
      </c>
      <c r="E475" s="155" t="s">
        <v>44</v>
      </c>
      <c r="F475" s="156" t="s">
        <v>584</v>
      </c>
      <c r="H475" s="157">
        <v>1</v>
      </c>
      <c r="I475" s="158"/>
      <c r="L475" s="154"/>
      <c r="M475" s="159"/>
      <c r="T475" s="160"/>
      <c r="AT475" s="155" t="s">
        <v>193</v>
      </c>
      <c r="AU475" s="155" t="s">
        <v>92</v>
      </c>
      <c r="AV475" s="13" t="s">
        <v>92</v>
      </c>
      <c r="AW475" s="13" t="s">
        <v>42</v>
      </c>
      <c r="AX475" s="13" t="s">
        <v>90</v>
      </c>
      <c r="AY475" s="155" t="s">
        <v>184</v>
      </c>
    </row>
    <row r="476" spans="2:65" s="1" customFormat="1" ht="24.15" customHeight="1">
      <c r="B476" s="34"/>
      <c r="C476" s="130" t="s">
        <v>585</v>
      </c>
      <c r="D476" s="130" t="s">
        <v>99</v>
      </c>
      <c r="E476" s="131" t="s">
        <v>586</v>
      </c>
      <c r="F476" s="132" t="s">
        <v>587</v>
      </c>
      <c r="G476" s="133" t="s">
        <v>543</v>
      </c>
      <c r="H476" s="134">
        <v>6</v>
      </c>
      <c r="I476" s="135"/>
      <c r="J476" s="136">
        <f>ROUND(I476*H476,2)</f>
        <v>0</v>
      </c>
      <c r="K476" s="132" t="s">
        <v>188</v>
      </c>
      <c r="L476" s="34"/>
      <c r="M476" s="137" t="s">
        <v>44</v>
      </c>
      <c r="N476" s="138" t="s">
        <v>53</v>
      </c>
      <c r="P476" s="139">
        <f>O476*H476</f>
        <v>0</v>
      </c>
      <c r="Q476" s="139">
        <v>0.10037</v>
      </c>
      <c r="R476" s="139">
        <f>Q476*H476</f>
        <v>0.60221999999999998</v>
      </c>
      <c r="S476" s="139">
        <v>0.1</v>
      </c>
      <c r="T476" s="140">
        <f>S476*H476</f>
        <v>0.60000000000000009</v>
      </c>
      <c r="AR476" s="141" t="s">
        <v>189</v>
      </c>
      <c r="AT476" s="141" t="s">
        <v>99</v>
      </c>
      <c r="AU476" s="141" t="s">
        <v>92</v>
      </c>
      <c r="AY476" s="18" t="s">
        <v>184</v>
      </c>
      <c r="BE476" s="142">
        <f>IF(N476="základní",J476,0)</f>
        <v>0</v>
      </c>
      <c r="BF476" s="142">
        <f>IF(N476="snížená",J476,0)</f>
        <v>0</v>
      </c>
      <c r="BG476" s="142">
        <f>IF(N476="zákl. přenesená",J476,0)</f>
        <v>0</v>
      </c>
      <c r="BH476" s="142">
        <f>IF(N476="sníž. přenesená",J476,0)</f>
        <v>0</v>
      </c>
      <c r="BI476" s="142">
        <f>IF(N476="nulová",J476,0)</f>
        <v>0</v>
      </c>
      <c r="BJ476" s="18" t="s">
        <v>90</v>
      </c>
      <c r="BK476" s="142">
        <f>ROUND(I476*H476,2)</f>
        <v>0</v>
      </c>
      <c r="BL476" s="18" t="s">
        <v>189</v>
      </c>
      <c r="BM476" s="141" t="s">
        <v>588</v>
      </c>
    </row>
    <row r="477" spans="2:65" s="1" customFormat="1">
      <c r="B477" s="34"/>
      <c r="D477" s="143" t="s">
        <v>191</v>
      </c>
      <c r="F477" s="144" t="s">
        <v>589</v>
      </c>
      <c r="I477" s="145"/>
      <c r="L477" s="34"/>
      <c r="M477" s="146"/>
      <c r="T477" s="55"/>
      <c r="AT477" s="18" t="s">
        <v>191</v>
      </c>
      <c r="AU477" s="18" t="s">
        <v>92</v>
      </c>
    </row>
    <row r="478" spans="2:65" s="12" customFormat="1">
      <c r="B478" s="147"/>
      <c r="D478" s="148" t="s">
        <v>193</v>
      </c>
      <c r="E478" s="149" t="s">
        <v>44</v>
      </c>
      <c r="F478" s="150" t="s">
        <v>194</v>
      </c>
      <c r="H478" s="149" t="s">
        <v>44</v>
      </c>
      <c r="I478" s="151"/>
      <c r="L478" s="147"/>
      <c r="M478" s="152"/>
      <c r="T478" s="153"/>
      <c r="AT478" s="149" t="s">
        <v>193</v>
      </c>
      <c r="AU478" s="149" t="s">
        <v>92</v>
      </c>
      <c r="AV478" s="12" t="s">
        <v>90</v>
      </c>
      <c r="AW478" s="12" t="s">
        <v>42</v>
      </c>
      <c r="AX478" s="12" t="s">
        <v>82</v>
      </c>
      <c r="AY478" s="149" t="s">
        <v>184</v>
      </c>
    </row>
    <row r="479" spans="2:65" s="12" customFormat="1">
      <c r="B479" s="147"/>
      <c r="D479" s="148" t="s">
        <v>193</v>
      </c>
      <c r="E479" s="149" t="s">
        <v>44</v>
      </c>
      <c r="F479" s="150" t="s">
        <v>195</v>
      </c>
      <c r="H479" s="149" t="s">
        <v>44</v>
      </c>
      <c r="I479" s="151"/>
      <c r="L479" s="147"/>
      <c r="M479" s="152"/>
      <c r="T479" s="153"/>
      <c r="AT479" s="149" t="s">
        <v>193</v>
      </c>
      <c r="AU479" s="149" t="s">
        <v>92</v>
      </c>
      <c r="AV479" s="12" t="s">
        <v>90</v>
      </c>
      <c r="AW479" s="12" t="s">
        <v>42</v>
      </c>
      <c r="AX479" s="12" t="s">
        <v>82</v>
      </c>
      <c r="AY479" s="149" t="s">
        <v>184</v>
      </c>
    </row>
    <row r="480" spans="2:65" s="13" customFormat="1">
      <c r="B480" s="154"/>
      <c r="D480" s="148" t="s">
        <v>193</v>
      </c>
      <c r="E480" s="155" t="s">
        <v>44</v>
      </c>
      <c r="F480" s="156" t="s">
        <v>590</v>
      </c>
      <c r="H480" s="157">
        <v>5</v>
      </c>
      <c r="I480" s="158"/>
      <c r="L480" s="154"/>
      <c r="M480" s="159"/>
      <c r="T480" s="160"/>
      <c r="AT480" s="155" t="s">
        <v>193</v>
      </c>
      <c r="AU480" s="155" t="s">
        <v>92</v>
      </c>
      <c r="AV480" s="13" t="s">
        <v>92</v>
      </c>
      <c r="AW480" s="13" t="s">
        <v>42</v>
      </c>
      <c r="AX480" s="13" t="s">
        <v>82</v>
      </c>
      <c r="AY480" s="155" t="s">
        <v>184</v>
      </c>
    </row>
    <row r="481" spans="2:65" s="13" customFormat="1">
      <c r="B481" s="154"/>
      <c r="D481" s="148" t="s">
        <v>193</v>
      </c>
      <c r="E481" s="155" t="s">
        <v>44</v>
      </c>
      <c r="F481" s="156" t="s">
        <v>591</v>
      </c>
      <c r="H481" s="157">
        <v>1</v>
      </c>
      <c r="I481" s="158"/>
      <c r="L481" s="154"/>
      <c r="M481" s="159"/>
      <c r="T481" s="160"/>
      <c r="AT481" s="155" t="s">
        <v>193</v>
      </c>
      <c r="AU481" s="155" t="s">
        <v>92</v>
      </c>
      <c r="AV481" s="13" t="s">
        <v>92</v>
      </c>
      <c r="AW481" s="13" t="s">
        <v>42</v>
      </c>
      <c r="AX481" s="13" t="s">
        <v>82</v>
      </c>
      <c r="AY481" s="155" t="s">
        <v>184</v>
      </c>
    </row>
    <row r="482" spans="2:65" s="14" customFormat="1">
      <c r="B482" s="161"/>
      <c r="D482" s="148" t="s">
        <v>193</v>
      </c>
      <c r="E482" s="162" t="s">
        <v>44</v>
      </c>
      <c r="F482" s="163" t="s">
        <v>210</v>
      </c>
      <c r="H482" s="164">
        <v>6</v>
      </c>
      <c r="I482" s="165"/>
      <c r="L482" s="161"/>
      <c r="M482" s="166"/>
      <c r="T482" s="167"/>
      <c r="AT482" s="162" t="s">
        <v>193</v>
      </c>
      <c r="AU482" s="162" t="s">
        <v>92</v>
      </c>
      <c r="AV482" s="14" t="s">
        <v>189</v>
      </c>
      <c r="AW482" s="14" t="s">
        <v>42</v>
      </c>
      <c r="AX482" s="14" t="s">
        <v>90</v>
      </c>
      <c r="AY482" s="162" t="s">
        <v>184</v>
      </c>
    </row>
    <row r="483" spans="2:65" s="1" customFormat="1" ht="24.15" customHeight="1">
      <c r="B483" s="34"/>
      <c r="C483" s="130" t="s">
        <v>592</v>
      </c>
      <c r="D483" s="130" t="s">
        <v>99</v>
      </c>
      <c r="E483" s="131" t="s">
        <v>593</v>
      </c>
      <c r="F483" s="132" t="s">
        <v>594</v>
      </c>
      <c r="G483" s="133" t="s">
        <v>543</v>
      </c>
      <c r="H483" s="134">
        <v>1</v>
      </c>
      <c r="I483" s="135"/>
      <c r="J483" s="136">
        <f>ROUND(I483*H483,2)</f>
        <v>0</v>
      </c>
      <c r="K483" s="132" t="s">
        <v>188</v>
      </c>
      <c r="L483" s="34"/>
      <c r="M483" s="137" t="s">
        <v>44</v>
      </c>
      <c r="N483" s="138" t="s">
        <v>53</v>
      </c>
      <c r="P483" s="139">
        <f>O483*H483</f>
        <v>0</v>
      </c>
      <c r="Q483" s="139">
        <v>0.15056</v>
      </c>
      <c r="R483" s="139">
        <f>Q483*H483</f>
        <v>0.15056</v>
      </c>
      <c r="S483" s="139">
        <v>0.15</v>
      </c>
      <c r="T483" s="140">
        <f>S483*H483</f>
        <v>0.15</v>
      </c>
      <c r="AR483" s="141" t="s">
        <v>189</v>
      </c>
      <c r="AT483" s="141" t="s">
        <v>99</v>
      </c>
      <c r="AU483" s="141" t="s">
        <v>92</v>
      </c>
      <c r="AY483" s="18" t="s">
        <v>184</v>
      </c>
      <c r="BE483" s="142">
        <f>IF(N483="základní",J483,0)</f>
        <v>0</v>
      </c>
      <c r="BF483" s="142">
        <f>IF(N483="snížená",J483,0)</f>
        <v>0</v>
      </c>
      <c r="BG483" s="142">
        <f>IF(N483="zákl. přenesená",J483,0)</f>
        <v>0</v>
      </c>
      <c r="BH483" s="142">
        <f>IF(N483="sníž. přenesená",J483,0)</f>
        <v>0</v>
      </c>
      <c r="BI483" s="142">
        <f>IF(N483="nulová",J483,0)</f>
        <v>0</v>
      </c>
      <c r="BJ483" s="18" t="s">
        <v>90</v>
      </c>
      <c r="BK483" s="142">
        <f>ROUND(I483*H483,2)</f>
        <v>0</v>
      </c>
      <c r="BL483" s="18" t="s">
        <v>189</v>
      </c>
      <c r="BM483" s="141" t="s">
        <v>595</v>
      </c>
    </row>
    <row r="484" spans="2:65" s="1" customFormat="1">
      <c r="B484" s="34"/>
      <c r="D484" s="143" t="s">
        <v>191</v>
      </c>
      <c r="F484" s="144" t="s">
        <v>596</v>
      </c>
      <c r="I484" s="145"/>
      <c r="L484" s="34"/>
      <c r="M484" s="146"/>
      <c r="T484" s="55"/>
      <c r="AT484" s="18" t="s">
        <v>191</v>
      </c>
      <c r="AU484" s="18" t="s">
        <v>92</v>
      </c>
    </row>
    <row r="485" spans="2:65" s="12" customFormat="1">
      <c r="B485" s="147"/>
      <c r="D485" s="148" t="s">
        <v>193</v>
      </c>
      <c r="E485" s="149" t="s">
        <v>44</v>
      </c>
      <c r="F485" s="150" t="s">
        <v>194</v>
      </c>
      <c r="H485" s="149" t="s">
        <v>44</v>
      </c>
      <c r="I485" s="151"/>
      <c r="L485" s="147"/>
      <c r="M485" s="152"/>
      <c r="T485" s="153"/>
      <c r="AT485" s="149" t="s">
        <v>193</v>
      </c>
      <c r="AU485" s="149" t="s">
        <v>92</v>
      </c>
      <c r="AV485" s="12" t="s">
        <v>90</v>
      </c>
      <c r="AW485" s="12" t="s">
        <v>42</v>
      </c>
      <c r="AX485" s="12" t="s">
        <v>82</v>
      </c>
      <c r="AY485" s="149" t="s">
        <v>184</v>
      </c>
    </row>
    <row r="486" spans="2:65" s="12" customFormat="1">
      <c r="B486" s="147"/>
      <c r="D486" s="148" t="s">
        <v>193</v>
      </c>
      <c r="E486" s="149" t="s">
        <v>44</v>
      </c>
      <c r="F486" s="150" t="s">
        <v>195</v>
      </c>
      <c r="H486" s="149" t="s">
        <v>44</v>
      </c>
      <c r="I486" s="151"/>
      <c r="L486" s="147"/>
      <c r="M486" s="152"/>
      <c r="T486" s="153"/>
      <c r="AT486" s="149" t="s">
        <v>193</v>
      </c>
      <c r="AU486" s="149" t="s">
        <v>92</v>
      </c>
      <c r="AV486" s="12" t="s">
        <v>90</v>
      </c>
      <c r="AW486" s="12" t="s">
        <v>42</v>
      </c>
      <c r="AX486" s="12" t="s">
        <v>82</v>
      </c>
      <c r="AY486" s="149" t="s">
        <v>184</v>
      </c>
    </row>
    <row r="487" spans="2:65" s="13" customFormat="1">
      <c r="B487" s="154"/>
      <c r="D487" s="148" t="s">
        <v>193</v>
      </c>
      <c r="E487" s="155" t="s">
        <v>44</v>
      </c>
      <c r="F487" s="156" t="s">
        <v>597</v>
      </c>
      <c r="H487" s="157">
        <v>1</v>
      </c>
      <c r="I487" s="158"/>
      <c r="L487" s="154"/>
      <c r="M487" s="159"/>
      <c r="T487" s="160"/>
      <c r="AT487" s="155" t="s">
        <v>193</v>
      </c>
      <c r="AU487" s="155" t="s">
        <v>92</v>
      </c>
      <c r="AV487" s="13" t="s">
        <v>92</v>
      </c>
      <c r="AW487" s="13" t="s">
        <v>42</v>
      </c>
      <c r="AX487" s="13" t="s">
        <v>90</v>
      </c>
      <c r="AY487" s="155" t="s">
        <v>184</v>
      </c>
    </row>
    <row r="488" spans="2:65" s="1" customFormat="1" ht="37.799999999999997" customHeight="1">
      <c r="B488" s="34"/>
      <c r="C488" s="130" t="s">
        <v>598</v>
      </c>
      <c r="D488" s="130" t="s">
        <v>99</v>
      </c>
      <c r="E488" s="131" t="s">
        <v>599</v>
      </c>
      <c r="F488" s="132" t="s">
        <v>600</v>
      </c>
      <c r="G488" s="133" t="s">
        <v>543</v>
      </c>
      <c r="H488" s="134">
        <v>7</v>
      </c>
      <c r="I488" s="135"/>
      <c r="J488" s="136">
        <f>ROUND(I488*H488,2)</f>
        <v>0</v>
      </c>
      <c r="K488" s="132" t="s">
        <v>188</v>
      </c>
      <c r="L488" s="34"/>
      <c r="M488" s="137" t="s">
        <v>44</v>
      </c>
      <c r="N488" s="138" t="s">
        <v>53</v>
      </c>
      <c r="P488" s="139">
        <f>O488*H488</f>
        <v>0</v>
      </c>
      <c r="Q488" s="139">
        <v>0.53325999999999996</v>
      </c>
      <c r="R488" s="139">
        <f>Q488*H488</f>
        <v>3.7328199999999998</v>
      </c>
      <c r="S488" s="139">
        <v>0.3</v>
      </c>
      <c r="T488" s="140">
        <f>S488*H488</f>
        <v>2.1</v>
      </c>
      <c r="AR488" s="141" t="s">
        <v>189</v>
      </c>
      <c r="AT488" s="141" t="s">
        <v>99</v>
      </c>
      <c r="AU488" s="141" t="s">
        <v>92</v>
      </c>
      <c r="AY488" s="18" t="s">
        <v>184</v>
      </c>
      <c r="BE488" s="142">
        <f>IF(N488="základní",J488,0)</f>
        <v>0</v>
      </c>
      <c r="BF488" s="142">
        <f>IF(N488="snížená",J488,0)</f>
        <v>0</v>
      </c>
      <c r="BG488" s="142">
        <f>IF(N488="zákl. přenesená",J488,0)</f>
        <v>0</v>
      </c>
      <c r="BH488" s="142">
        <f>IF(N488="sníž. přenesená",J488,0)</f>
        <v>0</v>
      </c>
      <c r="BI488" s="142">
        <f>IF(N488="nulová",J488,0)</f>
        <v>0</v>
      </c>
      <c r="BJ488" s="18" t="s">
        <v>90</v>
      </c>
      <c r="BK488" s="142">
        <f>ROUND(I488*H488,2)</f>
        <v>0</v>
      </c>
      <c r="BL488" s="18" t="s">
        <v>189</v>
      </c>
      <c r="BM488" s="141" t="s">
        <v>601</v>
      </c>
    </row>
    <row r="489" spans="2:65" s="1" customFormat="1">
      <c r="B489" s="34"/>
      <c r="D489" s="143" t="s">
        <v>191</v>
      </c>
      <c r="F489" s="144" t="s">
        <v>602</v>
      </c>
      <c r="I489" s="145"/>
      <c r="L489" s="34"/>
      <c r="M489" s="146"/>
      <c r="T489" s="55"/>
      <c r="AT489" s="18" t="s">
        <v>191</v>
      </c>
      <c r="AU489" s="18" t="s">
        <v>92</v>
      </c>
    </row>
    <row r="490" spans="2:65" s="12" customFormat="1">
      <c r="B490" s="147"/>
      <c r="D490" s="148" t="s">
        <v>193</v>
      </c>
      <c r="E490" s="149" t="s">
        <v>44</v>
      </c>
      <c r="F490" s="150" t="s">
        <v>194</v>
      </c>
      <c r="H490" s="149" t="s">
        <v>44</v>
      </c>
      <c r="I490" s="151"/>
      <c r="L490" s="147"/>
      <c r="M490" s="152"/>
      <c r="T490" s="153"/>
      <c r="AT490" s="149" t="s">
        <v>193</v>
      </c>
      <c r="AU490" s="149" t="s">
        <v>92</v>
      </c>
      <c r="AV490" s="12" t="s">
        <v>90</v>
      </c>
      <c r="AW490" s="12" t="s">
        <v>42</v>
      </c>
      <c r="AX490" s="12" t="s">
        <v>82</v>
      </c>
      <c r="AY490" s="149" t="s">
        <v>184</v>
      </c>
    </row>
    <row r="491" spans="2:65" s="12" customFormat="1">
      <c r="B491" s="147"/>
      <c r="D491" s="148" t="s">
        <v>193</v>
      </c>
      <c r="E491" s="149" t="s">
        <v>44</v>
      </c>
      <c r="F491" s="150" t="s">
        <v>195</v>
      </c>
      <c r="H491" s="149" t="s">
        <v>44</v>
      </c>
      <c r="I491" s="151"/>
      <c r="L491" s="147"/>
      <c r="M491" s="152"/>
      <c r="T491" s="153"/>
      <c r="AT491" s="149" t="s">
        <v>193</v>
      </c>
      <c r="AU491" s="149" t="s">
        <v>92</v>
      </c>
      <c r="AV491" s="12" t="s">
        <v>90</v>
      </c>
      <c r="AW491" s="12" t="s">
        <v>42</v>
      </c>
      <c r="AX491" s="12" t="s">
        <v>82</v>
      </c>
      <c r="AY491" s="149" t="s">
        <v>184</v>
      </c>
    </row>
    <row r="492" spans="2:65" s="13" customFormat="1">
      <c r="B492" s="154"/>
      <c r="D492" s="148" t="s">
        <v>193</v>
      </c>
      <c r="E492" s="155" t="s">
        <v>44</v>
      </c>
      <c r="F492" s="156" t="s">
        <v>603</v>
      </c>
      <c r="H492" s="157">
        <v>7</v>
      </c>
      <c r="I492" s="158"/>
      <c r="L492" s="154"/>
      <c r="M492" s="159"/>
      <c r="T492" s="160"/>
      <c r="AT492" s="155" t="s">
        <v>193</v>
      </c>
      <c r="AU492" s="155" t="s">
        <v>92</v>
      </c>
      <c r="AV492" s="13" t="s">
        <v>92</v>
      </c>
      <c r="AW492" s="13" t="s">
        <v>42</v>
      </c>
      <c r="AX492" s="13" t="s">
        <v>90</v>
      </c>
      <c r="AY492" s="155" t="s">
        <v>184</v>
      </c>
    </row>
    <row r="493" spans="2:65" s="1" customFormat="1" ht="24.15" customHeight="1">
      <c r="B493" s="34"/>
      <c r="C493" s="130" t="s">
        <v>604</v>
      </c>
      <c r="D493" s="130" t="s">
        <v>99</v>
      </c>
      <c r="E493" s="131" t="s">
        <v>605</v>
      </c>
      <c r="F493" s="132" t="s">
        <v>606</v>
      </c>
      <c r="G493" s="133" t="s">
        <v>543</v>
      </c>
      <c r="H493" s="134">
        <v>1</v>
      </c>
      <c r="I493" s="135"/>
      <c r="J493" s="136">
        <f>ROUND(I493*H493,2)</f>
        <v>0</v>
      </c>
      <c r="K493" s="132" t="s">
        <v>188</v>
      </c>
      <c r="L493" s="34"/>
      <c r="M493" s="137" t="s">
        <v>44</v>
      </c>
      <c r="N493" s="138" t="s">
        <v>53</v>
      </c>
      <c r="P493" s="139">
        <f>O493*H493</f>
        <v>0</v>
      </c>
      <c r="Q493" s="139">
        <v>0.21734000000000001</v>
      </c>
      <c r="R493" s="139">
        <f>Q493*H493</f>
        <v>0.21734000000000001</v>
      </c>
      <c r="S493" s="139">
        <v>0</v>
      </c>
      <c r="T493" s="140">
        <f>S493*H493</f>
        <v>0</v>
      </c>
      <c r="AR493" s="141" t="s">
        <v>189</v>
      </c>
      <c r="AT493" s="141" t="s">
        <v>99</v>
      </c>
      <c r="AU493" s="141" t="s">
        <v>92</v>
      </c>
      <c r="AY493" s="18" t="s">
        <v>184</v>
      </c>
      <c r="BE493" s="142">
        <f>IF(N493="základní",J493,0)</f>
        <v>0</v>
      </c>
      <c r="BF493" s="142">
        <f>IF(N493="snížená",J493,0)</f>
        <v>0</v>
      </c>
      <c r="BG493" s="142">
        <f>IF(N493="zákl. přenesená",J493,0)</f>
        <v>0</v>
      </c>
      <c r="BH493" s="142">
        <f>IF(N493="sníž. přenesená",J493,0)</f>
        <v>0</v>
      </c>
      <c r="BI493" s="142">
        <f>IF(N493="nulová",J493,0)</f>
        <v>0</v>
      </c>
      <c r="BJ493" s="18" t="s">
        <v>90</v>
      </c>
      <c r="BK493" s="142">
        <f>ROUND(I493*H493,2)</f>
        <v>0</v>
      </c>
      <c r="BL493" s="18" t="s">
        <v>189</v>
      </c>
      <c r="BM493" s="141" t="s">
        <v>607</v>
      </c>
    </row>
    <row r="494" spans="2:65" s="1" customFormat="1">
      <c r="B494" s="34"/>
      <c r="D494" s="143" t="s">
        <v>191</v>
      </c>
      <c r="F494" s="144" t="s">
        <v>608</v>
      </c>
      <c r="I494" s="145"/>
      <c r="L494" s="34"/>
      <c r="M494" s="146"/>
      <c r="T494" s="55"/>
      <c r="AT494" s="18" t="s">
        <v>191</v>
      </c>
      <c r="AU494" s="18" t="s">
        <v>92</v>
      </c>
    </row>
    <row r="495" spans="2:65" s="12" customFormat="1">
      <c r="B495" s="147"/>
      <c r="D495" s="148" t="s">
        <v>193</v>
      </c>
      <c r="E495" s="149" t="s">
        <v>44</v>
      </c>
      <c r="F495" s="150" t="s">
        <v>194</v>
      </c>
      <c r="H495" s="149" t="s">
        <v>44</v>
      </c>
      <c r="I495" s="151"/>
      <c r="L495" s="147"/>
      <c r="M495" s="152"/>
      <c r="T495" s="153"/>
      <c r="AT495" s="149" t="s">
        <v>193</v>
      </c>
      <c r="AU495" s="149" t="s">
        <v>92</v>
      </c>
      <c r="AV495" s="12" t="s">
        <v>90</v>
      </c>
      <c r="AW495" s="12" t="s">
        <v>42</v>
      </c>
      <c r="AX495" s="12" t="s">
        <v>82</v>
      </c>
      <c r="AY495" s="149" t="s">
        <v>184</v>
      </c>
    </row>
    <row r="496" spans="2:65" s="12" customFormat="1">
      <c r="B496" s="147"/>
      <c r="D496" s="148" t="s">
        <v>193</v>
      </c>
      <c r="E496" s="149" t="s">
        <v>44</v>
      </c>
      <c r="F496" s="150" t="s">
        <v>195</v>
      </c>
      <c r="H496" s="149" t="s">
        <v>44</v>
      </c>
      <c r="I496" s="151"/>
      <c r="L496" s="147"/>
      <c r="M496" s="152"/>
      <c r="T496" s="153"/>
      <c r="AT496" s="149" t="s">
        <v>193</v>
      </c>
      <c r="AU496" s="149" t="s">
        <v>92</v>
      </c>
      <c r="AV496" s="12" t="s">
        <v>90</v>
      </c>
      <c r="AW496" s="12" t="s">
        <v>42</v>
      </c>
      <c r="AX496" s="12" t="s">
        <v>82</v>
      </c>
      <c r="AY496" s="149" t="s">
        <v>184</v>
      </c>
    </row>
    <row r="497" spans="2:65" s="12" customFormat="1">
      <c r="B497" s="147"/>
      <c r="D497" s="148" t="s">
        <v>193</v>
      </c>
      <c r="E497" s="149" t="s">
        <v>44</v>
      </c>
      <c r="F497" s="150" t="s">
        <v>546</v>
      </c>
      <c r="H497" s="149" t="s">
        <v>44</v>
      </c>
      <c r="I497" s="151"/>
      <c r="L497" s="147"/>
      <c r="M497" s="152"/>
      <c r="T497" s="153"/>
      <c r="AT497" s="149" t="s">
        <v>193</v>
      </c>
      <c r="AU497" s="149" t="s">
        <v>92</v>
      </c>
      <c r="AV497" s="12" t="s">
        <v>90</v>
      </c>
      <c r="AW497" s="12" t="s">
        <v>42</v>
      </c>
      <c r="AX497" s="12" t="s">
        <v>82</v>
      </c>
      <c r="AY497" s="149" t="s">
        <v>184</v>
      </c>
    </row>
    <row r="498" spans="2:65" s="13" customFormat="1">
      <c r="B498" s="154"/>
      <c r="D498" s="148" t="s">
        <v>193</v>
      </c>
      <c r="E498" s="155" t="s">
        <v>44</v>
      </c>
      <c r="F498" s="156" t="s">
        <v>547</v>
      </c>
      <c r="H498" s="157">
        <v>1</v>
      </c>
      <c r="I498" s="158"/>
      <c r="L498" s="154"/>
      <c r="M498" s="159"/>
      <c r="T498" s="160"/>
      <c r="AT498" s="155" t="s">
        <v>193</v>
      </c>
      <c r="AU498" s="155" t="s">
        <v>92</v>
      </c>
      <c r="AV498" s="13" t="s">
        <v>92</v>
      </c>
      <c r="AW498" s="13" t="s">
        <v>42</v>
      </c>
      <c r="AX498" s="13" t="s">
        <v>90</v>
      </c>
      <c r="AY498" s="155" t="s">
        <v>184</v>
      </c>
    </row>
    <row r="499" spans="2:65" s="1" customFormat="1" ht="16.5" customHeight="1">
      <c r="B499" s="34"/>
      <c r="C499" s="175" t="s">
        <v>609</v>
      </c>
      <c r="D499" s="175" t="s">
        <v>341</v>
      </c>
      <c r="E499" s="176" t="s">
        <v>610</v>
      </c>
      <c r="F499" s="177" t="s">
        <v>611</v>
      </c>
      <c r="G499" s="178" t="s">
        <v>543</v>
      </c>
      <c r="H499" s="179">
        <v>1</v>
      </c>
      <c r="I499" s="180"/>
      <c r="J499" s="181">
        <f>ROUND(I499*H499,2)</f>
        <v>0</v>
      </c>
      <c r="K499" s="177" t="s">
        <v>188</v>
      </c>
      <c r="L499" s="182"/>
      <c r="M499" s="183" t="s">
        <v>44</v>
      </c>
      <c r="N499" s="184" t="s">
        <v>53</v>
      </c>
      <c r="P499" s="139">
        <f>O499*H499</f>
        <v>0</v>
      </c>
      <c r="Q499" s="139">
        <v>5.2400000000000002E-2</v>
      </c>
      <c r="R499" s="139">
        <f>Q499*H499</f>
        <v>5.2400000000000002E-2</v>
      </c>
      <c r="S499" s="139">
        <v>0</v>
      </c>
      <c r="T499" s="140">
        <f>S499*H499</f>
        <v>0</v>
      </c>
      <c r="AR499" s="141" t="s">
        <v>235</v>
      </c>
      <c r="AT499" s="141" t="s">
        <v>341</v>
      </c>
      <c r="AU499" s="141" t="s">
        <v>92</v>
      </c>
      <c r="AY499" s="18" t="s">
        <v>184</v>
      </c>
      <c r="BE499" s="142">
        <f>IF(N499="základní",J499,0)</f>
        <v>0</v>
      </c>
      <c r="BF499" s="142">
        <f>IF(N499="snížená",J499,0)</f>
        <v>0</v>
      </c>
      <c r="BG499" s="142">
        <f>IF(N499="zákl. přenesená",J499,0)</f>
        <v>0</v>
      </c>
      <c r="BH499" s="142">
        <f>IF(N499="sníž. přenesená",J499,0)</f>
        <v>0</v>
      </c>
      <c r="BI499" s="142">
        <f>IF(N499="nulová",J499,0)</f>
        <v>0</v>
      </c>
      <c r="BJ499" s="18" t="s">
        <v>90</v>
      </c>
      <c r="BK499" s="142">
        <f>ROUND(I499*H499,2)</f>
        <v>0</v>
      </c>
      <c r="BL499" s="18" t="s">
        <v>189</v>
      </c>
      <c r="BM499" s="141" t="s">
        <v>612</v>
      </c>
    </row>
    <row r="500" spans="2:65" s="1" customFormat="1" ht="16.5" customHeight="1">
      <c r="B500" s="34"/>
      <c r="C500" s="175" t="s">
        <v>613</v>
      </c>
      <c r="D500" s="175" t="s">
        <v>341</v>
      </c>
      <c r="E500" s="176" t="s">
        <v>614</v>
      </c>
      <c r="F500" s="177" t="s">
        <v>615</v>
      </c>
      <c r="G500" s="178" t="s">
        <v>543</v>
      </c>
      <c r="H500" s="179">
        <v>1</v>
      </c>
      <c r="I500" s="180"/>
      <c r="J500" s="181">
        <f>ROUND(I500*H500,2)</f>
        <v>0</v>
      </c>
      <c r="K500" s="177" t="s">
        <v>188</v>
      </c>
      <c r="L500" s="182"/>
      <c r="M500" s="183" t="s">
        <v>44</v>
      </c>
      <c r="N500" s="184" t="s">
        <v>53</v>
      </c>
      <c r="P500" s="139">
        <f>O500*H500</f>
        <v>0</v>
      </c>
      <c r="Q500" s="139">
        <v>6.4999999999999997E-3</v>
      </c>
      <c r="R500" s="139">
        <f>Q500*H500</f>
        <v>6.4999999999999997E-3</v>
      </c>
      <c r="S500" s="139">
        <v>0</v>
      </c>
      <c r="T500" s="140">
        <f>S500*H500</f>
        <v>0</v>
      </c>
      <c r="AR500" s="141" t="s">
        <v>235</v>
      </c>
      <c r="AT500" s="141" t="s">
        <v>341</v>
      </c>
      <c r="AU500" s="141" t="s">
        <v>92</v>
      </c>
      <c r="AY500" s="18" t="s">
        <v>184</v>
      </c>
      <c r="BE500" s="142">
        <f>IF(N500="základní",J500,0)</f>
        <v>0</v>
      </c>
      <c r="BF500" s="142">
        <f>IF(N500="snížená",J500,0)</f>
        <v>0</v>
      </c>
      <c r="BG500" s="142">
        <f>IF(N500="zákl. přenesená",J500,0)</f>
        <v>0</v>
      </c>
      <c r="BH500" s="142">
        <f>IF(N500="sníž. přenesená",J500,0)</f>
        <v>0</v>
      </c>
      <c r="BI500" s="142">
        <f>IF(N500="nulová",J500,0)</f>
        <v>0</v>
      </c>
      <c r="BJ500" s="18" t="s">
        <v>90</v>
      </c>
      <c r="BK500" s="142">
        <f>ROUND(I500*H500,2)</f>
        <v>0</v>
      </c>
      <c r="BL500" s="18" t="s">
        <v>189</v>
      </c>
      <c r="BM500" s="141" t="s">
        <v>616</v>
      </c>
    </row>
    <row r="501" spans="2:65" s="1" customFormat="1" ht="24.15" customHeight="1">
      <c r="B501" s="34"/>
      <c r="C501" s="175" t="s">
        <v>617</v>
      </c>
      <c r="D501" s="175" t="s">
        <v>341</v>
      </c>
      <c r="E501" s="176" t="s">
        <v>618</v>
      </c>
      <c r="F501" s="177" t="s">
        <v>619</v>
      </c>
      <c r="G501" s="178" t="s">
        <v>543</v>
      </c>
      <c r="H501" s="179">
        <v>1</v>
      </c>
      <c r="I501" s="180"/>
      <c r="J501" s="181">
        <f>ROUND(I501*H501,2)</f>
        <v>0</v>
      </c>
      <c r="K501" s="177" t="s">
        <v>188</v>
      </c>
      <c r="L501" s="182"/>
      <c r="M501" s="183" t="s">
        <v>44</v>
      </c>
      <c r="N501" s="184" t="s">
        <v>53</v>
      </c>
      <c r="P501" s="139">
        <f>O501*H501</f>
        <v>0</v>
      </c>
      <c r="Q501" s="139">
        <v>2.7E-2</v>
      </c>
      <c r="R501" s="139">
        <f>Q501*H501</f>
        <v>2.7E-2</v>
      </c>
      <c r="S501" s="139">
        <v>0</v>
      </c>
      <c r="T501" s="140">
        <f>S501*H501</f>
        <v>0</v>
      </c>
      <c r="AR501" s="141" t="s">
        <v>235</v>
      </c>
      <c r="AT501" s="141" t="s">
        <v>341</v>
      </c>
      <c r="AU501" s="141" t="s">
        <v>92</v>
      </c>
      <c r="AY501" s="18" t="s">
        <v>184</v>
      </c>
      <c r="BE501" s="142">
        <f>IF(N501="základní",J501,0)</f>
        <v>0</v>
      </c>
      <c r="BF501" s="142">
        <f>IF(N501="snížená",J501,0)</f>
        <v>0</v>
      </c>
      <c r="BG501" s="142">
        <f>IF(N501="zákl. přenesená",J501,0)</f>
        <v>0</v>
      </c>
      <c r="BH501" s="142">
        <f>IF(N501="sníž. přenesená",J501,0)</f>
        <v>0</v>
      </c>
      <c r="BI501" s="142">
        <f>IF(N501="nulová",J501,0)</f>
        <v>0</v>
      </c>
      <c r="BJ501" s="18" t="s">
        <v>90</v>
      </c>
      <c r="BK501" s="142">
        <f>ROUND(I501*H501,2)</f>
        <v>0</v>
      </c>
      <c r="BL501" s="18" t="s">
        <v>189</v>
      </c>
      <c r="BM501" s="141" t="s">
        <v>620</v>
      </c>
    </row>
    <row r="502" spans="2:65" s="11" customFormat="1" ht="22.8" customHeight="1">
      <c r="B502" s="118"/>
      <c r="D502" s="119" t="s">
        <v>81</v>
      </c>
      <c r="E502" s="128" t="s">
        <v>241</v>
      </c>
      <c r="F502" s="128" t="s">
        <v>621</v>
      </c>
      <c r="I502" s="121"/>
      <c r="J502" s="129">
        <f>BK502</f>
        <v>0</v>
      </c>
      <c r="L502" s="118"/>
      <c r="M502" s="123"/>
      <c r="P502" s="124">
        <f>SUM(P503:P734)</f>
        <v>0</v>
      </c>
      <c r="R502" s="124">
        <f>SUM(R503:R734)</f>
        <v>148.30118197000002</v>
      </c>
      <c r="T502" s="125">
        <f>SUM(T503:T734)</f>
        <v>0.84244000000000008</v>
      </c>
      <c r="AR502" s="119" t="s">
        <v>90</v>
      </c>
      <c r="AT502" s="126" t="s">
        <v>81</v>
      </c>
      <c r="AU502" s="126" t="s">
        <v>90</v>
      </c>
      <c r="AY502" s="119" t="s">
        <v>184</v>
      </c>
      <c r="BK502" s="127">
        <f>SUM(BK503:BK734)</f>
        <v>0</v>
      </c>
    </row>
    <row r="503" spans="2:65" s="1" customFormat="1" ht="24.15" customHeight="1">
      <c r="B503" s="34"/>
      <c r="C503" s="130" t="s">
        <v>622</v>
      </c>
      <c r="D503" s="130" t="s">
        <v>99</v>
      </c>
      <c r="E503" s="131" t="s">
        <v>623</v>
      </c>
      <c r="F503" s="132" t="s">
        <v>624</v>
      </c>
      <c r="G503" s="133" t="s">
        <v>543</v>
      </c>
      <c r="H503" s="134">
        <v>9</v>
      </c>
      <c r="I503" s="135"/>
      <c r="J503" s="136">
        <f>ROUND(I503*H503,2)</f>
        <v>0</v>
      </c>
      <c r="K503" s="132" t="s">
        <v>188</v>
      </c>
      <c r="L503" s="34"/>
      <c r="M503" s="137" t="s">
        <v>44</v>
      </c>
      <c r="N503" s="138" t="s">
        <v>53</v>
      </c>
      <c r="P503" s="139">
        <f>O503*H503</f>
        <v>0</v>
      </c>
      <c r="Q503" s="139">
        <v>6.9999999999999999E-4</v>
      </c>
      <c r="R503" s="139">
        <f>Q503*H503</f>
        <v>6.3E-3</v>
      </c>
      <c r="S503" s="139">
        <v>0</v>
      </c>
      <c r="T503" s="140">
        <f>S503*H503</f>
        <v>0</v>
      </c>
      <c r="AR503" s="141" t="s">
        <v>189</v>
      </c>
      <c r="AT503" s="141" t="s">
        <v>99</v>
      </c>
      <c r="AU503" s="141" t="s">
        <v>92</v>
      </c>
      <c r="AY503" s="18" t="s">
        <v>184</v>
      </c>
      <c r="BE503" s="142">
        <f>IF(N503="základní",J503,0)</f>
        <v>0</v>
      </c>
      <c r="BF503" s="142">
        <f>IF(N503="snížená",J503,0)</f>
        <v>0</v>
      </c>
      <c r="BG503" s="142">
        <f>IF(N503="zákl. přenesená",J503,0)</f>
        <v>0</v>
      </c>
      <c r="BH503" s="142">
        <f>IF(N503="sníž. přenesená",J503,0)</f>
        <v>0</v>
      </c>
      <c r="BI503" s="142">
        <f>IF(N503="nulová",J503,0)</f>
        <v>0</v>
      </c>
      <c r="BJ503" s="18" t="s">
        <v>90</v>
      </c>
      <c r="BK503" s="142">
        <f>ROUND(I503*H503,2)</f>
        <v>0</v>
      </c>
      <c r="BL503" s="18" t="s">
        <v>189</v>
      </c>
      <c r="BM503" s="141" t="s">
        <v>625</v>
      </c>
    </row>
    <row r="504" spans="2:65" s="1" customFormat="1">
      <c r="B504" s="34"/>
      <c r="D504" s="143" t="s">
        <v>191</v>
      </c>
      <c r="F504" s="144" t="s">
        <v>626</v>
      </c>
      <c r="I504" s="145"/>
      <c r="L504" s="34"/>
      <c r="M504" s="146"/>
      <c r="T504" s="55"/>
      <c r="AT504" s="18" t="s">
        <v>191</v>
      </c>
      <c r="AU504" s="18" t="s">
        <v>92</v>
      </c>
    </row>
    <row r="505" spans="2:65" s="12" customFormat="1">
      <c r="B505" s="147"/>
      <c r="D505" s="148" t="s">
        <v>193</v>
      </c>
      <c r="E505" s="149" t="s">
        <v>44</v>
      </c>
      <c r="F505" s="150" t="s">
        <v>194</v>
      </c>
      <c r="H505" s="149" t="s">
        <v>44</v>
      </c>
      <c r="I505" s="151"/>
      <c r="L505" s="147"/>
      <c r="M505" s="152"/>
      <c r="T505" s="153"/>
      <c r="AT505" s="149" t="s">
        <v>193</v>
      </c>
      <c r="AU505" s="149" t="s">
        <v>92</v>
      </c>
      <c r="AV505" s="12" t="s">
        <v>90</v>
      </c>
      <c r="AW505" s="12" t="s">
        <v>42</v>
      </c>
      <c r="AX505" s="12" t="s">
        <v>82</v>
      </c>
      <c r="AY505" s="149" t="s">
        <v>184</v>
      </c>
    </row>
    <row r="506" spans="2:65" s="12" customFormat="1">
      <c r="B506" s="147"/>
      <c r="D506" s="148" t="s">
        <v>193</v>
      </c>
      <c r="E506" s="149" t="s">
        <v>44</v>
      </c>
      <c r="F506" s="150" t="s">
        <v>627</v>
      </c>
      <c r="H506" s="149" t="s">
        <v>44</v>
      </c>
      <c r="I506" s="151"/>
      <c r="L506" s="147"/>
      <c r="M506" s="152"/>
      <c r="T506" s="153"/>
      <c r="AT506" s="149" t="s">
        <v>193</v>
      </c>
      <c r="AU506" s="149" t="s">
        <v>92</v>
      </c>
      <c r="AV506" s="12" t="s">
        <v>90</v>
      </c>
      <c r="AW506" s="12" t="s">
        <v>42</v>
      </c>
      <c r="AX506" s="12" t="s">
        <v>82</v>
      </c>
      <c r="AY506" s="149" t="s">
        <v>184</v>
      </c>
    </row>
    <row r="507" spans="2:65" s="13" customFormat="1">
      <c r="B507" s="154"/>
      <c r="D507" s="148" t="s">
        <v>193</v>
      </c>
      <c r="E507" s="155" t="s">
        <v>44</v>
      </c>
      <c r="F507" s="156" t="s">
        <v>628</v>
      </c>
      <c r="H507" s="157">
        <v>6</v>
      </c>
      <c r="I507" s="158"/>
      <c r="L507" s="154"/>
      <c r="M507" s="159"/>
      <c r="T507" s="160"/>
      <c r="AT507" s="155" t="s">
        <v>193</v>
      </c>
      <c r="AU507" s="155" t="s">
        <v>92</v>
      </c>
      <c r="AV507" s="13" t="s">
        <v>92</v>
      </c>
      <c r="AW507" s="13" t="s">
        <v>42</v>
      </c>
      <c r="AX507" s="13" t="s">
        <v>82</v>
      </c>
      <c r="AY507" s="155" t="s">
        <v>184</v>
      </c>
    </row>
    <row r="508" spans="2:65" s="13" customFormat="1">
      <c r="B508" s="154"/>
      <c r="D508" s="148" t="s">
        <v>193</v>
      </c>
      <c r="E508" s="155" t="s">
        <v>44</v>
      </c>
      <c r="F508" s="156" t="s">
        <v>629</v>
      </c>
      <c r="H508" s="157">
        <v>3</v>
      </c>
      <c r="I508" s="158"/>
      <c r="L508" s="154"/>
      <c r="M508" s="159"/>
      <c r="T508" s="160"/>
      <c r="AT508" s="155" t="s">
        <v>193</v>
      </c>
      <c r="AU508" s="155" t="s">
        <v>92</v>
      </c>
      <c r="AV508" s="13" t="s">
        <v>92</v>
      </c>
      <c r="AW508" s="13" t="s">
        <v>42</v>
      </c>
      <c r="AX508" s="13" t="s">
        <v>82</v>
      </c>
      <c r="AY508" s="155" t="s">
        <v>184</v>
      </c>
    </row>
    <row r="509" spans="2:65" s="14" customFormat="1">
      <c r="B509" s="161"/>
      <c r="D509" s="148" t="s">
        <v>193</v>
      </c>
      <c r="E509" s="162" t="s">
        <v>44</v>
      </c>
      <c r="F509" s="163" t="s">
        <v>210</v>
      </c>
      <c r="H509" s="164">
        <v>9</v>
      </c>
      <c r="I509" s="165"/>
      <c r="L509" s="161"/>
      <c r="M509" s="166"/>
      <c r="T509" s="167"/>
      <c r="AT509" s="162" t="s">
        <v>193</v>
      </c>
      <c r="AU509" s="162" t="s">
        <v>92</v>
      </c>
      <c r="AV509" s="14" t="s">
        <v>189</v>
      </c>
      <c r="AW509" s="14" t="s">
        <v>42</v>
      </c>
      <c r="AX509" s="14" t="s">
        <v>90</v>
      </c>
      <c r="AY509" s="162" t="s">
        <v>184</v>
      </c>
    </row>
    <row r="510" spans="2:65" s="1" customFormat="1" ht="24.15" customHeight="1">
      <c r="B510" s="34"/>
      <c r="C510" s="175" t="s">
        <v>630</v>
      </c>
      <c r="D510" s="175" t="s">
        <v>341</v>
      </c>
      <c r="E510" s="176" t="s">
        <v>631</v>
      </c>
      <c r="F510" s="177" t="s">
        <v>632</v>
      </c>
      <c r="G510" s="178" t="s">
        <v>543</v>
      </c>
      <c r="H510" s="179">
        <v>2</v>
      </c>
      <c r="I510" s="180"/>
      <c r="J510" s="181">
        <f>ROUND(I510*H510,2)</f>
        <v>0</v>
      </c>
      <c r="K510" s="177" t="s">
        <v>188</v>
      </c>
      <c r="L510" s="182"/>
      <c r="M510" s="183" t="s">
        <v>44</v>
      </c>
      <c r="N510" s="184" t="s">
        <v>53</v>
      </c>
      <c r="P510" s="139">
        <f>O510*H510</f>
        <v>0</v>
      </c>
      <c r="Q510" s="139">
        <v>1.2999999999999999E-3</v>
      </c>
      <c r="R510" s="139">
        <f>Q510*H510</f>
        <v>2.5999999999999999E-3</v>
      </c>
      <c r="S510" s="139">
        <v>0</v>
      </c>
      <c r="T510" s="140">
        <f>S510*H510</f>
        <v>0</v>
      </c>
      <c r="AR510" s="141" t="s">
        <v>235</v>
      </c>
      <c r="AT510" s="141" t="s">
        <v>341</v>
      </c>
      <c r="AU510" s="141" t="s">
        <v>92</v>
      </c>
      <c r="AY510" s="18" t="s">
        <v>184</v>
      </c>
      <c r="BE510" s="142">
        <f>IF(N510="základní",J510,0)</f>
        <v>0</v>
      </c>
      <c r="BF510" s="142">
        <f>IF(N510="snížená",J510,0)</f>
        <v>0</v>
      </c>
      <c r="BG510" s="142">
        <f>IF(N510="zákl. přenesená",J510,0)</f>
        <v>0</v>
      </c>
      <c r="BH510" s="142">
        <f>IF(N510="sníž. přenesená",J510,0)</f>
        <v>0</v>
      </c>
      <c r="BI510" s="142">
        <f>IF(N510="nulová",J510,0)</f>
        <v>0</v>
      </c>
      <c r="BJ510" s="18" t="s">
        <v>90</v>
      </c>
      <c r="BK510" s="142">
        <f>ROUND(I510*H510,2)</f>
        <v>0</v>
      </c>
      <c r="BL510" s="18" t="s">
        <v>189</v>
      </c>
      <c r="BM510" s="141" t="s">
        <v>633</v>
      </c>
    </row>
    <row r="511" spans="2:65" s="13" customFormat="1">
      <c r="B511" s="154"/>
      <c r="D511" s="148" t="s">
        <v>193</v>
      </c>
      <c r="E511" s="155" t="s">
        <v>44</v>
      </c>
      <c r="F511" s="156" t="s">
        <v>634</v>
      </c>
      <c r="H511" s="157">
        <v>2</v>
      </c>
      <c r="I511" s="158"/>
      <c r="L511" s="154"/>
      <c r="M511" s="159"/>
      <c r="T511" s="160"/>
      <c r="AT511" s="155" t="s">
        <v>193</v>
      </c>
      <c r="AU511" s="155" t="s">
        <v>92</v>
      </c>
      <c r="AV511" s="13" t="s">
        <v>92</v>
      </c>
      <c r="AW511" s="13" t="s">
        <v>42</v>
      </c>
      <c r="AX511" s="13" t="s">
        <v>90</v>
      </c>
      <c r="AY511" s="155" t="s">
        <v>184</v>
      </c>
    </row>
    <row r="512" spans="2:65" s="1" customFormat="1" ht="24.15" customHeight="1">
      <c r="B512" s="34"/>
      <c r="C512" s="175" t="s">
        <v>635</v>
      </c>
      <c r="D512" s="175" t="s">
        <v>341</v>
      </c>
      <c r="E512" s="176" t="s">
        <v>636</v>
      </c>
      <c r="F512" s="177" t="s">
        <v>637</v>
      </c>
      <c r="G512" s="178" t="s">
        <v>543</v>
      </c>
      <c r="H512" s="179">
        <v>1</v>
      </c>
      <c r="I512" s="180"/>
      <c r="J512" s="181">
        <f>ROUND(I512*H512,2)</f>
        <v>0</v>
      </c>
      <c r="K512" s="177" t="s">
        <v>188</v>
      </c>
      <c r="L512" s="182"/>
      <c r="M512" s="183" t="s">
        <v>44</v>
      </c>
      <c r="N512" s="184" t="s">
        <v>53</v>
      </c>
      <c r="P512" s="139">
        <f>O512*H512</f>
        <v>0</v>
      </c>
      <c r="Q512" s="139">
        <v>3.5000000000000001E-3</v>
      </c>
      <c r="R512" s="139">
        <f>Q512*H512</f>
        <v>3.5000000000000001E-3</v>
      </c>
      <c r="S512" s="139">
        <v>0</v>
      </c>
      <c r="T512" s="140">
        <f>S512*H512</f>
        <v>0</v>
      </c>
      <c r="AR512" s="141" t="s">
        <v>235</v>
      </c>
      <c r="AT512" s="141" t="s">
        <v>341</v>
      </c>
      <c r="AU512" s="141" t="s">
        <v>92</v>
      </c>
      <c r="AY512" s="18" t="s">
        <v>184</v>
      </c>
      <c r="BE512" s="142">
        <f>IF(N512="základní",J512,0)</f>
        <v>0</v>
      </c>
      <c r="BF512" s="142">
        <f>IF(N512="snížená",J512,0)</f>
        <v>0</v>
      </c>
      <c r="BG512" s="142">
        <f>IF(N512="zákl. přenesená",J512,0)</f>
        <v>0</v>
      </c>
      <c r="BH512" s="142">
        <f>IF(N512="sníž. přenesená",J512,0)</f>
        <v>0</v>
      </c>
      <c r="BI512" s="142">
        <f>IF(N512="nulová",J512,0)</f>
        <v>0</v>
      </c>
      <c r="BJ512" s="18" t="s">
        <v>90</v>
      </c>
      <c r="BK512" s="142">
        <f>ROUND(I512*H512,2)</f>
        <v>0</v>
      </c>
      <c r="BL512" s="18" t="s">
        <v>189</v>
      </c>
      <c r="BM512" s="141" t="s">
        <v>638</v>
      </c>
    </row>
    <row r="513" spans="2:65" s="13" customFormat="1">
      <c r="B513" s="154"/>
      <c r="D513" s="148" t="s">
        <v>193</v>
      </c>
      <c r="E513" s="155" t="s">
        <v>44</v>
      </c>
      <c r="F513" s="156" t="s">
        <v>639</v>
      </c>
      <c r="H513" s="157">
        <v>1</v>
      </c>
      <c r="I513" s="158"/>
      <c r="L513" s="154"/>
      <c r="M513" s="159"/>
      <c r="T513" s="160"/>
      <c r="AT513" s="155" t="s">
        <v>193</v>
      </c>
      <c r="AU513" s="155" t="s">
        <v>92</v>
      </c>
      <c r="AV513" s="13" t="s">
        <v>92</v>
      </c>
      <c r="AW513" s="13" t="s">
        <v>42</v>
      </c>
      <c r="AX513" s="13" t="s">
        <v>90</v>
      </c>
      <c r="AY513" s="155" t="s">
        <v>184</v>
      </c>
    </row>
    <row r="514" spans="2:65" s="1" customFormat="1" ht="16.5" customHeight="1">
      <c r="B514" s="34"/>
      <c r="C514" s="175" t="s">
        <v>640</v>
      </c>
      <c r="D514" s="175" t="s">
        <v>341</v>
      </c>
      <c r="E514" s="176" t="s">
        <v>641</v>
      </c>
      <c r="F514" s="177" t="s">
        <v>642</v>
      </c>
      <c r="G514" s="178" t="s">
        <v>543</v>
      </c>
      <c r="H514" s="179">
        <v>2</v>
      </c>
      <c r="I514" s="180"/>
      <c r="J514" s="181">
        <f>ROUND(I514*H514,2)</f>
        <v>0</v>
      </c>
      <c r="K514" s="177" t="s">
        <v>188</v>
      </c>
      <c r="L514" s="182"/>
      <c r="M514" s="183" t="s">
        <v>44</v>
      </c>
      <c r="N514" s="184" t="s">
        <v>53</v>
      </c>
      <c r="P514" s="139">
        <f>O514*H514</f>
        <v>0</v>
      </c>
      <c r="Q514" s="139">
        <v>4.0000000000000002E-4</v>
      </c>
      <c r="R514" s="139">
        <f>Q514*H514</f>
        <v>8.0000000000000004E-4</v>
      </c>
      <c r="S514" s="139">
        <v>0</v>
      </c>
      <c r="T514" s="140">
        <f>S514*H514</f>
        <v>0</v>
      </c>
      <c r="AR514" s="141" t="s">
        <v>235</v>
      </c>
      <c r="AT514" s="141" t="s">
        <v>341</v>
      </c>
      <c r="AU514" s="141" t="s">
        <v>92</v>
      </c>
      <c r="AY514" s="18" t="s">
        <v>184</v>
      </c>
      <c r="BE514" s="142">
        <f>IF(N514="základní",J514,0)</f>
        <v>0</v>
      </c>
      <c r="BF514" s="142">
        <f>IF(N514="snížená",J514,0)</f>
        <v>0</v>
      </c>
      <c r="BG514" s="142">
        <f>IF(N514="zákl. přenesená",J514,0)</f>
        <v>0</v>
      </c>
      <c r="BH514" s="142">
        <f>IF(N514="sníž. přenesená",J514,0)</f>
        <v>0</v>
      </c>
      <c r="BI514" s="142">
        <f>IF(N514="nulová",J514,0)</f>
        <v>0</v>
      </c>
      <c r="BJ514" s="18" t="s">
        <v>90</v>
      </c>
      <c r="BK514" s="142">
        <f>ROUND(I514*H514,2)</f>
        <v>0</v>
      </c>
      <c r="BL514" s="18" t="s">
        <v>189</v>
      </c>
      <c r="BM514" s="141" t="s">
        <v>643</v>
      </c>
    </row>
    <row r="515" spans="2:65" s="13" customFormat="1">
      <c r="B515" s="154"/>
      <c r="D515" s="148" t="s">
        <v>193</v>
      </c>
      <c r="E515" s="155" t="s">
        <v>44</v>
      </c>
      <c r="F515" s="156" t="s">
        <v>644</v>
      </c>
      <c r="H515" s="157">
        <v>4</v>
      </c>
      <c r="I515" s="158"/>
      <c r="L515" s="154"/>
      <c r="M515" s="159"/>
      <c r="T515" s="160"/>
      <c r="AT515" s="155" t="s">
        <v>193</v>
      </c>
      <c r="AU515" s="155" t="s">
        <v>92</v>
      </c>
      <c r="AV515" s="13" t="s">
        <v>92</v>
      </c>
      <c r="AW515" s="13" t="s">
        <v>42</v>
      </c>
      <c r="AX515" s="13" t="s">
        <v>82</v>
      </c>
      <c r="AY515" s="155" t="s">
        <v>184</v>
      </c>
    </row>
    <row r="516" spans="2:65" s="13" customFormat="1">
      <c r="B516" s="154"/>
      <c r="D516" s="148" t="s">
        <v>193</v>
      </c>
      <c r="E516" s="155" t="s">
        <v>44</v>
      </c>
      <c r="F516" s="156" t="s">
        <v>645</v>
      </c>
      <c r="H516" s="157">
        <v>2</v>
      </c>
      <c r="I516" s="158"/>
      <c r="L516" s="154"/>
      <c r="M516" s="159"/>
      <c r="T516" s="160"/>
      <c r="AT516" s="155" t="s">
        <v>193</v>
      </c>
      <c r="AU516" s="155" t="s">
        <v>92</v>
      </c>
      <c r="AV516" s="13" t="s">
        <v>92</v>
      </c>
      <c r="AW516" s="13" t="s">
        <v>42</v>
      </c>
      <c r="AX516" s="13" t="s">
        <v>90</v>
      </c>
      <c r="AY516" s="155" t="s">
        <v>184</v>
      </c>
    </row>
    <row r="517" spans="2:65" s="1" customFormat="1" ht="24.15" customHeight="1">
      <c r="B517" s="34"/>
      <c r="C517" s="130" t="s">
        <v>646</v>
      </c>
      <c r="D517" s="130" t="s">
        <v>99</v>
      </c>
      <c r="E517" s="131" t="s">
        <v>647</v>
      </c>
      <c r="F517" s="132" t="s">
        <v>648</v>
      </c>
      <c r="G517" s="133" t="s">
        <v>543</v>
      </c>
      <c r="H517" s="134">
        <v>5</v>
      </c>
      <c r="I517" s="135"/>
      <c r="J517" s="136">
        <f>ROUND(I517*H517,2)</f>
        <v>0</v>
      </c>
      <c r="K517" s="132" t="s">
        <v>188</v>
      </c>
      <c r="L517" s="34"/>
      <c r="M517" s="137" t="s">
        <v>44</v>
      </c>
      <c r="N517" s="138" t="s">
        <v>53</v>
      </c>
      <c r="P517" s="139">
        <f>O517*H517</f>
        <v>0</v>
      </c>
      <c r="Q517" s="139">
        <v>0.11241</v>
      </c>
      <c r="R517" s="139">
        <f>Q517*H517</f>
        <v>0.56204999999999994</v>
      </c>
      <c r="S517" s="139">
        <v>0</v>
      </c>
      <c r="T517" s="140">
        <f>S517*H517</f>
        <v>0</v>
      </c>
      <c r="AR517" s="141" t="s">
        <v>189</v>
      </c>
      <c r="AT517" s="141" t="s">
        <v>99</v>
      </c>
      <c r="AU517" s="141" t="s">
        <v>92</v>
      </c>
      <c r="AY517" s="18" t="s">
        <v>184</v>
      </c>
      <c r="BE517" s="142">
        <f>IF(N517="základní",J517,0)</f>
        <v>0</v>
      </c>
      <c r="BF517" s="142">
        <f>IF(N517="snížená",J517,0)</f>
        <v>0</v>
      </c>
      <c r="BG517" s="142">
        <f>IF(N517="zákl. přenesená",J517,0)</f>
        <v>0</v>
      </c>
      <c r="BH517" s="142">
        <f>IF(N517="sníž. přenesená",J517,0)</f>
        <v>0</v>
      </c>
      <c r="BI517" s="142">
        <f>IF(N517="nulová",J517,0)</f>
        <v>0</v>
      </c>
      <c r="BJ517" s="18" t="s">
        <v>90</v>
      </c>
      <c r="BK517" s="142">
        <f>ROUND(I517*H517,2)</f>
        <v>0</v>
      </c>
      <c r="BL517" s="18" t="s">
        <v>189</v>
      </c>
      <c r="BM517" s="141" t="s">
        <v>649</v>
      </c>
    </row>
    <row r="518" spans="2:65" s="1" customFormat="1">
      <c r="B518" s="34"/>
      <c r="D518" s="143" t="s">
        <v>191</v>
      </c>
      <c r="F518" s="144" t="s">
        <v>650</v>
      </c>
      <c r="I518" s="145"/>
      <c r="L518" s="34"/>
      <c r="M518" s="146"/>
      <c r="T518" s="55"/>
      <c r="AT518" s="18" t="s">
        <v>191</v>
      </c>
      <c r="AU518" s="18" t="s">
        <v>92</v>
      </c>
    </row>
    <row r="519" spans="2:65" s="12" customFormat="1">
      <c r="B519" s="147"/>
      <c r="D519" s="148" t="s">
        <v>193</v>
      </c>
      <c r="E519" s="149" t="s">
        <v>44</v>
      </c>
      <c r="F519" s="150" t="s">
        <v>194</v>
      </c>
      <c r="H519" s="149" t="s">
        <v>44</v>
      </c>
      <c r="I519" s="151"/>
      <c r="L519" s="147"/>
      <c r="M519" s="152"/>
      <c r="T519" s="153"/>
      <c r="AT519" s="149" t="s">
        <v>193</v>
      </c>
      <c r="AU519" s="149" t="s">
        <v>92</v>
      </c>
      <c r="AV519" s="12" t="s">
        <v>90</v>
      </c>
      <c r="AW519" s="12" t="s">
        <v>42</v>
      </c>
      <c r="AX519" s="12" t="s">
        <v>82</v>
      </c>
      <c r="AY519" s="149" t="s">
        <v>184</v>
      </c>
    </row>
    <row r="520" spans="2:65" s="12" customFormat="1">
      <c r="B520" s="147"/>
      <c r="D520" s="148" t="s">
        <v>193</v>
      </c>
      <c r="E520" s="149" t="s">
        <v>44</v>
      </c>
      <c r="F520" s="150" t="s">
        <v>627</v>
      </c>
      <c r="H520" s="149" t="s">
        <v>44</v>
      </c>
      <c r="I520" s="151"/>
      <c r="L520" s="147"/>
      <c r="M520" s="152"/>
      <c r="T520" s="153"/>
      <c r="AT520" s="149" t="s">
        <v>193</v>
      </c>
      <c r="AU520" s="149" t="s">
        <v>92</v>
      </c>
      <c r="AV520" s="12" t="s">
        <v>90</v>
      </c>
      <c r="AW520" s="12" t="s">
        <v>42</v>
      </c>
      <c r="AX520" s="12" t="s">
        <v>82</v>
      </c>
      <c r="AY520" s="149" t="s">
        <v>184</v>
      </c>
    </row>
    <row r="521" spans="2:65" s="13" customFormat="1">
      <c r="B521" s="154"/>
      <c r="D521" s="148" t="s">
        <v>193</v>
      </c>
      <c r="E521" s="155" t="s">
        <v>44</v>
      </c>
      <c r="F521" s="156" t="s">
        <v>651</v>
      </c>
      <c r="H521" s="157">
        <v>3</v>
      </c>
      <c r="I521" s="158"/>
      <c r="L521" s="154"/>
      <c r="M521" s="159"/>
      <c r="T521" s="160"/>
      <c r="AT521" s="155" t="s">
        <v>193</v>
      </c>
      <c r="AU521" s="155" t="s">
        <v>92</v>
      </c>
      <c r="AV521" s="13" t="s">
        <v>92</v>
      </c>
      <c r="AW521" s="13" t="s">
        <v>42</v>
      </c>
      <c r="AX521" s="13" t="s">
        <v>82</v>
      </c>
      <c r="AY521" s="155" t="s">
        <v>184</v>
      </c>
    </row>
    <row r="522" spans="2:65" s="13" customFormat="1">
      <c r="B522" s="154"/>
      <c r="D522" s="148" t="s">
        <v>193</v>
      </c>
      <c r="E522" s="155" t="s">
        <v>44</v>
      </c>
      <c r="F522" s="156" t="s">
        <v>652</v>
      </c>
      <c r="H522" s="157">
        <v>2</v>
      </c>
      <c r="I522" s="158"/>
      <c r="L522" s="154"/>
      <c r="M522" s="159"/>
      <c r="T522" s="160"/>
      <c r="AT522" s="155" t="s">
        <v>193</v>
      </c>
      <c r="AU522" s="155" t="s">
        <v>92</v>
      </c>
      <c r="AV522" s="13" t="s">
        <v>92</v>
      </c>
      <c r="AW522" s="13" t="s">
        <v>42</v>
      </c>
      <c r="AX522" s="13" t="s">
        <v>82</v>
      </c>
      <c r="AY522" s="155" t="s">
        <v>184</v>
      </c>
    </row>
    <row r="523" spans="2:65" s="14" customFormat="1">
      <c r="B523" s="161"/>
      <c r="D523" s="148" t="s">
        <v>193</v>
      </c>
      <c r="E523" s="162" t="s">
        <v>44</v>
      </c>
      <c r="F523" s="163" t="s">
        <v>210</v>
      </c>
      <c r="H523" s="164">
        <v>5</v>
      </c>
      <c r="I523" s="165"/>
      <c r="L523" s="161"/>
      <c r="M523" s="166"/>
      <c r="T523" s="167"/>
      <c r="AT523" s="162" t="s">
        <v>193</v>
      </c>
      <c r="AU523" s="162" t="s">
        <v>92</v>
      </c>
      <c r="AV523" s="14" t="s">
        <v>189</v>
      </c>
      <c r="AW523" s="14" t="s">
        <v>42</v>
      </c>
      <c r="AX523" s="14" t="s">
        <v>90</v>
      </c>
      <c r="AY523" s="162" t="s">
        <v>184</v>
      </c>
    </row>
    <row r="524" spans="2:65" s="1" customFormat="1" ht="21.75" customHeight="1">
      <c r="B524" s="34"/>
      <c r="C524" s="175" t="s">
        <v>653</v>
      </c>
      <c r="D524" s="175" t="s">
        <v>341</v>
      </c>
      <c r="E524" s="176" t="s">
        <v>654</v>
      </c>
      <c r="F524" s="177" t="s">
        <v>655</v>
      </c>
      <c r="G524" s="178" t="s">
        <v>543</v>
      </c>
      <c r="H524" s="179">
        <v>3</v>
      </c>
      <c r="I524" s="180"/>
      <c r="J524" s="181">
        <f>ROUND(I524*H524,2)</f>
        <v>0</v>
      </c>
      <c r="K524" s="177" t="s">
        <v>188</v>
      </c>
      <c r="L524" s="182"/>
      <c r="M524" s="183" t="s">
        <v>44</v>
      </c>
      <c r="N524" s="184" t="s">
        <v>53</v>
      </c>
      <c r="P524" s="139">
        <f>O524*H524</f>
        <v>0</v>
      </c>
      <c r="Q524" s="139">
        <v>6.4999999999999997E-3</v>
      </c>
      <c r="R524" s="139">
        <f>Q524*H524</f>
        <v>1.95E-2</v>
      </c>
      <c r="S524" s="139">
        <v>0</v>
      </c>
      <c r="T524" s="140">
        <f>S524*H524</f>
        <v>0</v>
      </c>
      <c r="AR524" s="141" t="s">
        <v>235</v>
      </c>
      <c r="AT524" s="141" t="s">
        <v>341</v>
      </c>
      <c r="AU524" s="141" t="s">
        <v>92</v>
      </c>
      <c r="AY524" s="18" t="s">
        <v>184</v>
      </c>
      <c r="BE524" s="142">
        <f>IF(N524="základní",J524,0)</f>
        <v>0</v>
      </c>
      <c r="BF524" s="142">
        <f>IF(N524="snížená",J524,0)</f>
        <v>0</v>
      </c>
      <c r="BG524" s="142">
        <f>IF(N524="zákl. přenesená",J524,0)</f>
        <v>0</v>
      </c>
      <c r="BH524" s="142">
        <f>IF(N524="sníž. přenesená",J524,0)</f>
        <v>0</v>
      </c>
      <c r="BI524" s="142">
        <f>IF(N524="nulová",J524,0)</f>
        <v>0</v>
      </c>
      <c r="BJ524" s="18" t="s">
        <v>90</v>
      </c>
      <c r="BK524" s="142">
        <f>ROUND(I524*H524,2)</f>
        <v>0</v>
      </c>
      <c r="BL524" s="18" t="s">
        <v>189</v>
      </c>
      <c r="BM524" s="141" t="s">
        <v>656</v>
      </c>
    </row>
    <row r="525" spans="2:65" s="1" customFormat="1" ht="16.5" customHeight="1">
      <c r="B525" s="34"/>
      <c r="C525" s="175" t="s">
        <v>657</v>
      </c>
      <c r="D525" s="175" t="s">
        <v>341</v>
      </c>
      <c r="E525" s="176" t="s">
        <v>658</v>
      </c>
      <c r="F525" s="177" t="s">
        <v>659</v>
      </c>
      <c r="G525" s="178" t="s">
        <v>543</v>
      </c>
      <c r="H525" s="179">
        <v>3</v>
      </c>
      <c r="I525" s="180"/>
      <c r="J525" s="181">
        <f>ROUND(I525*H525,2)</f>
        <v>0</v>
      </c>
      <c r="K525" s="177" t="s">
        <v>188</v>
      </c>
      <c r="L525" s="182"/>
      <c r="M525" s="183" t="s">
        <v>44</v>
      </c>
      <c r="N525" s="184" t="s">
        <v>53</v>
      </c>
      <c r="P525" s="139">
        <f>O525*H525</f>
        <v>0</v>
      </c>
      <c r="Q525" s="139">
        <v>1.4999999999999999E-4</v>
      </c>
      <c r="R525" s="139">
        <f>Q525*H525</f>
        <v>4.4999999999999999E-4</v>
      </c>
      <c r="S525" s="139">
        <v>0</v>
      </c>
      <c r="T525" s="140">
        <f>S525*H525</f>
        <v>0</v>
      </c>
      <c r="AR525" s="141" t="s">
        <v>235</v>
      </c>
      <c r="AT525" s="141" t="s">
        <v>341</v>
      </c>
      <c r="AU525" s="141" t="s">
        <v>92</v>
      </c>
      <c r="AY525" s="18" t="s">
        <v>184</v>
      </c>
      <c r="BE525" s="142">
        <f>IF(N525="základní",J525,0)</f>
        <v>0</v>
      </c>
      <c r="BF525" s="142">
        <f>IF(N525="snížená",J525,0)</f>
        <v>0</v>
      </c>
      <c r="BG525" s="142">
        <f>IF(N525="zákl. přenesená",J525,0)</f>
        <v>0</v>
      </c>
      <c r="BH525" s="142">
        <f>IF(N525="sníž. přenesená",J525,0)</f>
        <v>0</v>
      </c>
      <c r="BI525" s="142">
        <f>IF(N525="nulová",J525,0)</f>
        <v>0</v>
      </c>
      <c r="BJ525" s="18" t="s">
        <v>90</v>
      </c>
      <c r="BK525" s="142">
        <f>ROUND(I525*H525,2)</f>
        <v>0</v>
      </c>
      <c r="BL525" s="18" t="s">
        <v>189</v>
      </c>
      <c r="BM525" s="141" t="s">
        <v>660</v>
      </c>
    </row>
    <row r="526" spans="2:65" s="1" customFormat="1" ht="37.799999999999997" customHeight="1">
      <c r="B526" s="34"/>
      <c r="C526" s="130" t="s">
        <v>661</v>
      </c>
      <c r="D526" s="130" t="s">
        <v>99</v>
      </c>
      <c r="E526" s="131" t="s">
        <v>662</v>
      </c>
      <c r="F526" s="132" t="s">
        <v>663</v>
      </c>
      <c r="G526" s="133" t="s">
        <v>106</v>
      </c>
      <c r="H526" s="134">
        <v>6.5</v>
      </c>
      <c r="I526" s="135"/>
      <c r="J526" s="136">
        <f>ROUND(I526*H526,2)</f>
        <v>0</v>
      </c>
      <c r="K526" s="132" t="s">
        <v>188</v>
      </c>
      <c r="L526" s="34"/>
      <c r="M526" s="137" t="s">
        <v>44</v>
      </c>
      <c r="N526" s="138" t="s">
        <v>53</v>
      </c>
      <c r="P526" s="139">
        <f>O526*H526</f>
        <v>0</v>
      </c>
      <c r="Q526" s="139">
        <v>2.1900000000000001E-3</v>
      </c>
      <c r="R526" s="139">
        <f>Q526*H526</f>
        <v>1.4235000000000001E-2</v>
      </c>
      <c r="S526" s="139">
        <v>0</v>
      </c>
      <c r="T526" s="140">
        <f>S526*H526</f>
        <v>0</v>
      </c>
      <c r="AR526" s="141" t="s">
        <v>189</v>
      </c>
      <c r="AT526" s="141" t="s">
        <v>99</v>
      </c>
      <c r="AU526" s="141" t="s">
        <v>92</v>
      </c>
      <c r="AY526" s="18" t="s">
        <v>184</v>
      </c>
      <c r="BE526" s="142">
        <f>IF(N526="základní",J526,0)</f>
        <v>0</v>
      </c>
      <c r="BF526" s="142">
        <f>IF(N526="snížená",J526,0)</f>
        <v>0</v>
      </c>
      <c r="BG526" s="142">
        <f>IF(N526="zákl. přenesená",J526,0)</f>
        <v>0</v>
      </c>
      <c r="BH526" s="142">
        <f>IF(N526="sníž. přenesená",J526,0)</f>
        <v>0</v>
      </c>
      <c r="BI526" s="142">
        <f>IF(N526="nulová",J526,0)</f>
        <v>0</v>
      </c>
      <c r="BJ526" s="18" t="s">
        <v>90</v>
      </c>
      <c r="BK526" s="142">
        <f>ROUND(I526*H526,2)</f>
        <v>0</v>
      </c>
      <c r="BL526" s="18" t="s">
        <v>189</v>
      </c>
      <c r="BM526" s="141" t="s">
        <v>664</v>
      </c>
    </row>
    <row r="527" spans="2:65" s="1" customFormat="1">
      <c r="B527" s="34"/>
      <c r="D527" s="143" t="s">
        <v>191</v>
      </c>
      <c r="F527" s="144" t="s">
        <v>665</v>
      </c>
      <c r="I527" s="145"/>
      <c r="L527" s="34"/>
      <c r="M527" s="146"/>
      <c r="T527" s="55"/>
      <c r="AT527" s="18" t="s">
        <v>191</v>
      </c>
      <c r="AU527" s="18" t="s">
        <v>92</v>
      </c>
    </row>
    <row r="528" spans="2:65" s="12" customFormat="1">
      <c r="B528" s="147"/>
      <c r="D528" s="148" t="s">
        <v>193</v>
      </c>
      <c r="E528" s="149" t="s">
        <v>44</v>
      </c>
      <c r="F528" s="150" t="s">
        <v>194</v>
      </c>
      <c r="H528" s="149" t="s">
        <v>44</v>
      </c>
      <c r="I528" s="151"/>
      <c r="L528" s="147"/>
      <c r="M528" s="152"/>
      <c r="T528" s="153"/>
      <c r="AT528" s="149" t="s">
        <v>193</v>
      </c>
      <c r="AU528" s="149" t="s">
        <v>92</v>
      </c>
      <c r="AV528" s="12" t="s">
        <v>90</v>
      </c>
      <c r="AW528" s="12" t="s">
        <v>42</v>
      </c>
      <c r="AX528" s="12" t="s">
        <v>82</v>
      </c>
      <c r="AY528" s="149" t="s">
        <v>184</v>
      </c>
    </row>
    <row r="529" spans="2:65" s="12" customFormat="1">
      <c r="B529" s="147"/>
      <c r="D529" s="148" t="s">
        <v>193</v>
      </c>
      <c r="E529" s="149" t="s">
        <v>44</v>
      </c>
      <c r="F529" s="150" t="s">
        <v>627</v>
      </c>
      <c r="H529" s="149" t="s">
        <v>44</v>
      </c>
      <c r="I529" s="151"/>
      <c r="L529" s="147"/>
      <c r="M529" s="152"/>
      <c r="T529" s="153"/>
      <c r="AT529" s="149" t="s">
        <v>193</v>
      </c>
      <c r="AU529" s="149" t="s">
        <v>92</v>
      </c>
      <c r="AV529" s="12" t="s">
        <v>90</v>
      </c>
      <c r="AW529" s="12" t="s">
        <v>42</v>
      </c>
      <c r="AX529" s="12" t="s">
        <v>82</v>
      </c>
      <c r="AY529" s="149" t="s">
        <v>184</v>
      </c>
    </row>
    <row r="530" spans="2:65" s="13" customFormat="1">
      <c r="B530" s="154"/>
      <c r="D530" s="148" t="s">
        <v>193</v>
      </c>
      <c r="E530" s="155" t="s">
        <v>44</v>
      </c>
      <c r="F530" s="156" t="s">
        <v>666</v>
      </c>
      <c r="H530" s="157">
        <v>6.5</v>
      </c>
      <c r="I530" s="158"/>
      <c r="L530" s="154"/>
      <c r="M530" s="159"/>
      <c r="T530" s="160"/>
      <c r="AT530" s="155" t="s">
        <v>193</v>
      </c>
      <c r="AU530" s="155" t="s">
        <v>92</v>
      </c>
      <c r="AV530" s="13" t="s">
        <v>92</v>
      </c>
      <c r="AW530" s="13" t="s">
        <v>42</v>
      </c>
      <c r="AX530" s="13" t="s">
        <v>90</v>
      </c>
      <c r="AY530" s="155" t="s">
        <v>184</v>
      </c>
    </row>
    <row r="531" spans="2:65" s="1" customFormat="1" ht="24.15" customHeight="1">
      <c r="B531" s="34"/>
      <c r="C531" s="130" t="s">
        <v>667</v>
      </c>
      <c r="D531" s="130" t="s">
        <v>99</v>
      </c>
      <c r="E531" s="131" t="s">
        <v>668</v>
      </c>
      <c r="F531" s="132" t="s">
        <v>669</v>
      </c>
      <c r="G531" s="133" t="s">
        <v>543</v>
      </c>
      <c r="H531" s="134">
        <v>27</v>
      </c>
      <c r="I531" s="135"/>
      <c r="J531" s="136">
        <f>ROUND(I531*H531,2)</f>
        <v>0</v>
      </c>
      <c r="K531" s="132" t="s">
        <v>188</v>
      </c>
      <c r="L531" s="34"/>
      <c r="M531" s="137" t="s">
        <v>44</v>
      </c>
      <c r="N531" s="138" t="s">
        <v>53</v>
      </c>
      <c r="P531" s="139">
        <f>O531*H531</f>
        <v>0</v>
      </c>
      <c r="Q531" s="139">
        <v>4.0699999999999998E-3</v>
      </c>
      <c r="R531" s="139">
        <f>Q531*H531</f>
        <v>0.10989</v>
      </c>
      <c r="S531" s="139">
        <v>0</v>
      </c>
      <c r="T531" s="140">
        <f>S531*H531</f>
        <v>0</v>
      </c>
      <c r="AR531" s="141" t="s">
        <v>189</v>
      </c>
      <c r="AT531" s="141" t="s">
        <v>99</v>
      </c>
      <c r="AU531" s="141" t="s">
        <v>92</v>
      </c>
      <c r="AY531" s="18" t="s">
        <v>184</v>
      </c>
      <c r="BE531" s="142">
        <f>IF(N531="základní",J531,0)</f>
        <v>0</v>
      </c>
      <c r="BF531" s="142">
        <f>IF(N531="snížená",J531,0)</f>
        <v>0</v>
      </c>
      <c r="BG531" s="142">
        <f>IF(N531="zákl. přenesená",J531,0)</f>
        <v>0</v>
      </c>
      <c r="BH531" s="142">
        <f>IF(N531="sníž. přenesená",J531,0)</f>
        <v>0</v>
      </c>
      <c r="BI531" s="142">
        <f>IF(N531="nulová",J531,0)</f>
        <v>0</v>
      </c>
      <c r="BJ531" s="18" t="s">
        <v>90</v>
      </c>
      <c r="BK531" s="142">
        <f>ROUND(I531*H531,2)</f>
        <v>0</v>
      </c>
      <c r="BL531" s="18" t="s">
        <v>189</v>
      </c>
      <c r="BM531" s="141" t="s">
        <v>670</v>
      </c>
    </row>
    <row r="532" spans="2:65" s="1" customFormat="1">
      <c r="B532" s="34"/>
      <c r="D532" s="143" t="s">
        <v>191</v>
      </c>
      <c r="F532" s="144" t="s">
        <v>671</v>
      </c>
      <c r="I532" s="145"/>
      <c r="L532" s="34"/>
      <c r="M532" s="146"/>
      <c r="T532" s="55"/>
      <c r="AT532" s="18" t="s">
        <v>191</v>
      </c>
      <c r="AU532" s="18" t="s">
        <v>92</v>
      </c>
    </row>
    <row r="533" spans="2:65" s="12" customFormat="1">
      <c r="B533" s="147"/>
      <c r="D533" s="148" t="s">
        <v>193</v>
      </c>
      <c r="E533" s="149" t="s">
        <v>44</v>
      </c>
      <c r="F533" s="150" t="s">
        <v>194</v>
      </c>
      <c r="H533" s="149" t="s">
        <v>44</v>
      </c>
      <c r="I533" s="151"/>
      <c r="L533" s="147"/>
      <c r="M533" s="152"/>
      <c r="T533" s="153"/>
      <c r="AT533" s="149" t="s">
        <v>193</v>
      </c>
      <c r="AU533" s="149" t="s">
        <v>92</v>
      </c>
      <c r="AV533" s="12" t="s">
        <v>90</v>
      </c>
      <c r="AW533" s="12" t="s">
        <v>42</v>
      </c>
      <c r="AX533" s="12" t="s">
        <v>82</v>
      </c>
      <c r="AY533" s="149" t="s">
        <v>184</v>
      </c>
    </row>
    <row r="534" spans="2:65" s="12" customFormat="1">
      <c r="B534" s="147"/>
      <c r="D534" s="148" t="s">
        <v>193</v>
      </c>
      <c r="E534" s="149" t="s">
        <v>44</v>
      </c>
      <c r="F534" s="150" t="s">
        <v>627</v>
      </c>
      <c r="H534" s="149" t="s">
        <v>44</v>
      </c>
      <c r="I534" s="151"/>
      <c r="L534" s="147"/>
      <c r="M534" s="152"/>
      <c r="T534" s="153"/>
      <c r="AT534" s="149" t="s">
        <v>193</v>
      </c>
      <c r="AU534" s="149" t="s">
        <v>92</v>
      </c>
      <c r="AV534" s="12" t="s">
        <v>90</v>
      </c>
      <c r="AW534" s="12" t="s">
        <v>42</v>
      </c>
      <c r="AX534" s="12" t="s">
        <v>82</v>
      </c>
      <c r="AY534" s="149" t="s">
        <v>184</v>
      </c>
    </row>
    <row r="535" spans="2:65" s="13" customFormat="1">
      <c r="B535" s="154"/>
      <c r="D535" s="148" t="s">
        <v>193</v>
      </c>
      <c r="E535" s="155" t="s">
        <v>44</v>
      </c>
      <c r="F535" s="156" t="s">
        <v>672</v>
      </c>
      <c r="H535" s="157">
        <v>27</v>
      </c>
      <c r="I535" s="158"/>
      <c r="L535" s="154"/>
      <c r="M535" s="159"/>
      <c r="T535" s="160"/>
      <c r="AT535" s="155" t="s">
        <v>193</v>
      </c>
      <c r="AU535" s="155" t="s">
        <v>92</v>
      </c>
      <c r="AV535" s="13" t="s">
        <v>92</v>
      </c>
      <c r="AW535" s="13" t="s">
        <v>42</v>
      </c>
      <c r="AX535" s="13" t="s">
        <v>90</v>
      </c>
      <c r="AY535" s="155" t="s">
        <v>184</v>
      </c>
    </row>
    <row r="536" spans="2:65" s="1" customFormat="1" ht="49.05" customHeight="1">
      <c r="B536" s="34"/>
      <c r="C536" s="130" t="s">
        <v>673</v>
      </c>
      <c r="D536" s="130" t="s">
        <v>99</v>
      </c>
      <c r="E536" s="131" t="s">
        <v>674</v>
      </c>
      <c r="F536" s="132" t="s">
        <v>675</v>
      </c>
      <c r="G536" s="133" t="s">
        <v>106</v>
      </c>
      <c r="H536" s="134">
        <v>299.23</v>
      </c>
      <c r="I536" s="135"/>
      <c r="J536" s="136">
        <f>ROUND(I536*H536,2)</f>
        <v>0</v>
      </c>
      <c r="K536" s="132" t="s">
        <v>188</v>
      </c>
      <c r="L536" s="34"/>
      <c r="M536" s="137" t="s">
        <v>44</v>
      </c>
      <c r="N536" s="138" t="s">
        <v>53</v>
      </c>
      <c r="P536" s="139">
        <f>O536*H536</f>
        <v>0</v>
      </c>
      <c r="Q536" s="139">
        <v>0.15540000000000001</v>
      </c>
      <c r="R536" s="139">
        <f>Q536*H536</f>
        <v>46.500342000000003</v>
      </c>
      <c r="S536" s="139">
        <v>0</v>
      </c>
      <c r="T536" s="140">
        <f>S536*H536</f>
        <v>0</v>
      </c>
      <c r="AR536" s="141" t="s">
        <v>189</v>
      </c>
      <c r="AT536" s="141" t="s">
        <v>99</v>
      </c>
      <c r="AU536" s="141" t="s">
        <v>92</v>
      </c>
      <c r="AY536" s="18" t="s">
        <v>184</v>
      </c>
      <c r="BE536" s="142">
        <f>IF(N536="základní",J536,0)</f>
        <v>0</v>
      </c>
      <c r="BF536" s="142">
        <f>IF(N536="snížená",J536,0)</f>
        <v>0</v>
      </c>
      <c r="BG536" s="142">
        <f>IF(N536="zákl. přenesená",J536,0)</f>
        <v>0</v>
      </c>
      <c r="BH536" s="142">
        <f>IF(N536="sníž. přenesená",J536,0)</f>
        <v>0</v>
      </c>
      <c r="BI536" s="142">
        <f>IF(N536="nulová",J536,0)</f>
        <v>0</v>
      </c>
      <c r="BJ536" s="18" t="s">
        <v>90</v>
      </c>
      <c r="BK536" s="142">
        <f>ROUND(I536*H536,2)</f>
        <v>0</v>
      </c>
      <c r="BL536" s="18" t="s">
        <v>189</v>
      </c>
      <c r="BM536" s="141" t="s">
        <v>676</v>
      </c>
    </row>
    <row r="537" spans="2:65" s="1" customFormat="1">
      <c r="B537" s="34"/>
      <c r="D537" s="143" t="s">
        <v>191</v>
      </c>
      <c r="F537" s="144" t="s">
        <v>677</v>
      </c>
      <c r="I537" s="145"/>
      <c r="L537" s="34"/>
      <c r="M537" s="146"/>
      <c r="T537" s="55"/>
      <c r="AT537" s="18" t="s">
        <v>191</v>
      </c>
      <c r="AU537" s="18" t="s">
        <v>92</v>
      </c>
    </row>
    <row r="538" spans="2:65" s="12" customFormat="1">
      <c r="B538" s="147"/>
      <c r="D538" s="148" t="s">
        <v>193</v>
      </c>
      <c r="E538" s="149" t="s">
        <v>44</v>
      </c>
      <c r="F538" s="150" t="s">
        <v>194</v>
      </c>
      <c r="H538" s="149" t="s">
        <v>44</v>
      </c>
      <c r="I538" s="151"/>
      <c r="L538" s="147"/>
      <c r="M538" s="152"/>
      <c r="T538" s="153"/>
      <c r="AT538" s="149" t="s">
        <v>193</v>
      </c>
      <c r="AU538" s="149" t="s">
        <v>92</v>
      </c>
      <c r="AV538" s="12" t="s">
        <v>90</v>
      </c>
      <c r="AW538" s="12" t="s">
        <v>42</v>
      </c>
      <c r="AX538" s="12" t="s">
        <v>82</v>
      </c>
      <c r="AY538" s="149" t="s">
        <v>184</v>
      </c>
    </row>
    <row r="539" spans="2:65" s="12" customFormat="1">
      <c r="B539" s="147"/>
      <c r="D539" s="148" t="s">
        <v>193</v>
      </c>
      <c r="E539" s="149" t="s">
        <v>44</v>
      </c>
      <c r="F539" s="150" t="s">
        <v>678</v>
      </c>
      <c r="H539" s="149" t="s">
        <v>44</v>
      </c>
      <c r="I539" s="151"/>
      <c r="L539" s="147"/>
      <c r="M539" s="152"/>
      <c r="T539" s="153"/>
      <c r="AT539" s="149" t="s">
        <v>193</v>
      </c>
      <c r="AU539" s="149" t="s">
        <v>92</v>
      </c>
      <c r="AV539" s="12" t="s">
        <v>90</v>
      </c>
      <c r="AW539" s="12" t="s">
        <v>42</v>
      </c>
      <c r="AX539" s="12" t="s">
        <v>82</v>
      </c>
      <c r="AY539" s="149" t="s">
        <v>184</v>
      </c>
    </row>
    <row r="540" spans="2:65" s="13" customFormat="1">
      <c r="B540" s="154"/>
      <c r="D540" s="148" t="s">
        <v>193</v>
      </c>
      <c r="E540" s="155" t="s">
        <v>44</v>
      </c>
      <c r="F540" s="156" t="s">
        <v>115</v>
      </c>
      <c r="H540" s="157">
        <v>34.24</v>
      </c>
      <c r="I540" s="158"/>
      <c r="L540" s="154"/>
      <c r="M540" s="159"/>
      <c r="T540" s="160"/>
      <c r="AT540" s="155" t="s">
        <v>193</v>
      </c>
      <c r="AU540" s="155" t="s">
        <v>92</v>
      </c>
      <c r="AV540" s="13" t="s">
        <v>92</v>
      </c>
      <c r="AW540" s="13" t="s">
        <v>42</v>
      </c>
      <c r="AX540" s="13" t="s">
        <v>82</v>
      </c>
      <c r="AY540" s="155" t="s">
        <v>184</v>
      </c>
    </row>
    <row r="541" spans="2:65" s="13" customFormat="1">
      <c r="B541" s="154"/>
      <c r="D541" s="148" t="s">
        <v>193</v>
      </c>
      <c r="E541" s="155" t="s">
        <v>44</v>
      </c>
      <c r="F541" s="156" t="s">
        <v>118</v>
      </c>
      <c r="H541" s="157">
        <v>252.99</v>
      </c>
      <c r="I541" s="158"/>
      <c r="L541" s="154"/>
      <c r="M541" s="159"/>
      <c r="T541" s="160"/>
      <c r="AT541" s="155" t="s">
        <v>193</v>
      </c>
      <c r="AU541" s="155" t="s">
        <v>92</v>
      </c>
      <c r="AV541" s="13" t="s">
        <v>92</v>
      </c>
      <c r="AW541" s="13" t="s">
        <v>42</v>
      </c>
      <c r="AX541" s="13" t="s">
        <v>82</v>
      </c>
      <c r="AY541" s="155" t="s">
        <v>184</v>
      </c>
    </row>
    <row r="542" spans="2:65" s="13" customFormat="1">
      <c r="B542" s="154"/>
      <c r="D542" s="148" t="s">
        <v>193</v>
      </c>
      <c r="E542" s="155" t="s">
        <v>44</v>
      </c>
      <c r="F542" s="156" t="s">
        <v>122</v>
      </c>
      <c r="H542" s="157">
        <v>12</v>
      </c>
      <c r="I542" s="158"/>
      <c r="L542" s="154"/>
      <c r="M542" s="159"/>
      <c r="T542" s="160"/>
      <c r="AT542" s="155" t="s">
        <v>193</v>
      </c>
      <c r="AU542" s="155" t="s">
        <v>92</v>
      </c>
      <c r="AV542" s="13" t="s">
        <v>92</v>
      </c>
      <c r="AW542" s="13" t="s">
        <v>42</v>
      </c>
      <c r="AX542" s="13" t="s">
        <v>82</v>
      </c>
      <c r="AY542" s="155" t="s">
        <v>184</v>
      </c>
    </row>
    <row r="543" spans="2:65" s="14" customFormat="1">
      <c r="B543" s="161"/>
      <c r="D543" s="148" t="s">
        <v>193</v>
      </c>
      <c r="E543" s="162" t="s">
        <v>44</v>
      </c>
      <c r="F543" s="163" t="s">
        <v>210</v>
      </c>
      <c r="H543" s="164">
        <v>299.23</v>
      </c>
      <c r="I543" s="165"/>
      <c r="L543" s="161"/>
      <c r="M543" s="166"/>
      <c r="T543" s="167"/>
      <c r="AT543" s="162" t="s">
        <v>193</v>
      </c>
      <c r="AU543" s="162" t="s">
        <v>92</v>
      </c>
      <c r="AV543" s="14" t="s">
        <v>189</v>
      </c>
      <c r="AW543" s="14" t="s">
        <v>42</v>
      </c>
      <c r="AX543" s="14" t="s">
        <v>90</v>
      </c>
      <c r="AY543" s="162" t="s">
        <v>184</v>
      </c>
    </row>
    <row r="544" spans="2:65" s="1" customFormat="1" ht="24.15" customHeight="1">
      <c r="B544" s="34"/>
      <c r="C544" s="175" t="s">
        <v>679</v>
      </c>
      <c r="D544" s="175" t="s">
        <v>341</v>
      </c>
      <c r="E544" s="176" t="s">
        <v>680</v>
      </c>
      <c r="F544" s="177" t="s">
        <v>681</v>
      </c>
      <c r="G544" s="178" t="s">
        <v>106</v>
      </c>
      <c r="H544" s="179">
        <v>34.924999999999997</v>
      </c>
      <c r="I544" s="180"/>
      <c r="J544" s="181">
        <f>ROUND(I544*H544,2)</f>
        <v>0</v>
      </c>
      <c r="K544" s="177" t="s">
        <v>188</v>
      </c>
      <c r="L544" s="182"/>
      <c r="M544" s="183" t="s">
        <v>44</v>
      </c>
      <c r="N544" s="184" t="s">
        <v>53</v>
      </c>
      <c r="P544" s="139">
        <f>O544*H544</f>
        <v>0</v>
      </c>
      <c r="Q544" s="139">
        <v>4.8300000000000003E-2</v>
      </c>
      <c r="R544" s="139">
        <f>Q544*H544</f>
        <v>1.6868775</v>
      </c>
      <c r="S544" s="139">
        <v>0</v>
      </c>
      <c r="T544" s="140">
        <f>S544*H544</f>
        <v>0</v>
      </c>
      <c r="AR544" s="141" t="s">
        <v>235</v>
      </c>
      <c r="AT544" s="141" t="s">
        <v>341</v>
      </c>
      <c r="AU544" s="141" t="s">
        <v>92</v>
      </c>
      <c r="AY544" s="18" t="s">
        <v>184</v>
      </c>
      <c r="BE544" s="142">
        <f>IF(N544="základní",J544,0)</f>
        <v>0</v>
      </c>
      <c r="BF544" s="142">
        <f>IF(N544="snížená",J544,0)</f>
        <v>0</v>
      </c>
      <c r="BG544" s="142">
        <f>IF(N544="zákl. přenesená",J544,0)</f>
        <v>0</v>
      </c>
      <c r="BH544" s="142">
        <f>IF(N544="sníž. přenesená",J544,0)</f>
        <v>0</v>
      </c>
      <c r="BI544" s="142">
        <f>IF(N544="nulová",J544,0)</f>
        <v>0</v>
      </c>
      <c r="BJ544" s="18" t="s">
        <v>90</v>
      </c>
      <c r="BK544" s="142">
        <f>ROUND(I544*H544,2)</f>
        <v>0</v>
      </c>
      <c r="BL544" s="18" t="s">
        <v>189</v>
      </c>
      <c r="BM544" s="141" t="s">
        <v>682</v>
      </c>
    </row>
    <row r="545" spans="2:65" s="13" customFormat="1">
      <c r="B545" s="154"/>
      <c r="D545" s="148" t="s">
        <v>193</v>
      </c>
      <c r="E545" s="155" t="s">
        <v>44</v>
      </c>
      <c r="F545" s="156" t="s">
        <v>115</v>
      </c>
      <c r="H545" s="157">
        <v>34.24</v>
      </c>
      <c r="I545" s="158"/>
      <c r="L545" s="154"/>
      <c r="M545" s="159"/>
      <c r="T545" s="160"/>
      <c r="AT545" s="155" t="s">
        <v>193</v>
      </c>
      <c r="AU545" s="155" t="s">
        <v>92</v>
      </c>
      <c r="AV545" s="13" t="s">
        <v>92</v>
      </c>
      <c r="AW545" s="13" t="s">
        <v>42</v>
      </c>
      <c r="AX545" s="13" t="s">
        <v>90</v>
      </c>
      <c r="AY545" s="155" t="s">
        <v>184</v>
      </c>
    </row>
    <row r="546" spans="2:65" s="13" customFormat="1">
      <c r="B546" s="154"/>
      <c r="D546" s="148" t="s">
        <v>193</v>
      </c>
      <c r="F546" s="156" t="s">
        <v>683</v>
      </c>
      <c r="H546" s="157">
        <v>34.924999999999997</v>
      </c>
      <c r="I546" s="158"/>
      <c r="L546" s="154"/>
      <c r="M546" s="159"/>
      <c r="T546" s="160"/>
      <c r="AT546" s="155" t="s">
        <v>193</v>
      </c>
      <c r="AU546" s="155" t="s">
        <v>92</v>
      </c>
      <c r="AV546" s="13" t="s">
        <v>92</v>
      </c>
      <c r="AW546" s="13" t="s">
        <v>4</v>
      </c>
      <c r="AX546" s="13" t="s">
        <v>90</v>
      </c>
      <c r="AY546" s="155" t="s">
        <v>184</v>
      </c>
    </row>
    <row r="547" spans="2:65" s="1" customFormat="1" ht="24.15" customHeight="1">
      <c r="B547" s="34"/>
      <c r="C547" s="175" t="s">
        <v>684</v>
      </c>
      <c r="D547" s="175" t="s">
        <v>341</v>
      </c>
      <c r="E547" s="176" t="s">
        <v>685</v>
      </c>
      <c r="F547" s="177" t="s">
        <v>686</v>
      </c>
      <c r="G547" s="178" t="s">
        <v>106</v>
      </c>
      <c r="H547" s="179">
        <v>12.24</v>
      </c>
      <c r="I547" s="180"/>
      <c r="J547" s="181">
        <f>ROUND(I547*H547,2)</f>
        <v>0</v>
      </c>
      <c r="K547" s="177" t="s">
        <v>188</v>
      </c>
      <c r="L547" s="182"/>
      <c r="M547" s="183" t="s">
        <v>44</v>
      </c>
      <c r="N547" s="184" t="s">
        <v>53</v>
      </c>
      <c r="P547" s="139">
        <f>O547*H547</f>
        <v>0</v>
      </c>
      <c r="Q547" s="139">
        <v>6.5670000000000006E-2</v>
      </c>
      <c r="R547" s="139">
        <f>Q547*H547</f>
        <v>0.80380080000000009</v>
      </c>
      <c r="S547" s="139">
        <v>0</v>
      </c>
      <c r="T547" s="140">
        <f>S547*H547</f>
        <v>0</v>
      </c>
      <c r="AR547" s="141" t="s">
        <v>235</v>
      </c>
      <c r="AT547" s="141" t="s">
        <v>341</v>
      </c>
      <c r="AU547" s="141" t="s">
        <v>92</v>
      </c>
      <c r="AY547" s="18" t="s">
        <v>184</v>
      </c>
      <c r="BE547" s="142">
        <f>IF(N547="základní",J547,0)</f>
        <v>0</v>
      </c>
      <c r="BF547" s="142">
        <f>IF(N547="snížená",J547,0)</f>
        <v>0</v>
      </c>
      <c r="BG547" s="142">
        <f>IF(N547="zákl. přenesená",J547,0)</f>
        <v>0</v>
      </c>
      <c r="BH547" s="142">
        <f>IF(N547="sníž. přenesená",J547,0)</f>
        <v>0</v>
      </c>
      <c r="BI547" s="142">
        <f>IF(N547="nulová",J547,0)</f>
        <v>0</v>
      </c>
      <c r="BJ547" s="18" t="s">
        <v>90</v>
      </c>
      <c r="BK547" s="142">
        <f>ROUND(I547*H547,2)</f>
        <v>0</v>
      </c>
      <c r="BL547" s="18" t="s">
        <v>189</v>
      </c>
      <c r="BM547" s="141" t="s">
        <v>687</v>
      </c>
    </row>
    <row r="548" spans="2:65" s="13" customFormat="1">
      <c r="B548" s="154"/>
      <c r="D548" s="148" t="s">
        <v>193</v>
      </c>
      <c r="E548" s="155" t="s">
        <v>44</v>
      </c>
      <c r="F548" s="156" t="s">
        <v>122</v>
      </c>
      <c r="H548" s="157">
        <v>12</v>
      </c>
      <c r="I548" s="158"/>
      <c r="L548" s="154"/>
      <c r="M548" s="159"/>
      <c r="T548" s="160"/>
      <c r="AT548" s="155" t="s">
        <v>193</v>
      </c>
      <c r="AU548" s="155" t="s">
        <v>92</v>
      </c>
      <c r="AV548" s="13" t="s">
        <v>92</v>
      </c>
      <c r="AW548" s="13" t="s">
        <v>42</v>
      </c>
      <c r="AX548" s="13" t="s">
        <v>90</v>
      </c>
      <c r="AY548" s="155" t="s">
        <v>184</v>
      </c>
    </row>
    <row r="549" spans="2:65" s="13" customFormat="1">
      <c r="B549" s="154"/>
      <c r="D549" s="148" t="s">
        <v>193</v>
      </c>
      <c r="F549" s="156" t="s">
        <v>688</v>
      </c>
      <c r="H549" s="157">
        <v>12.24</v>
      </c>
      <c r="I549" s="158"/>
      <c r="L549" s="154"/>
      <c r="M549" s="159"/>
      <c r="T549" s="160"/>
      <c r="AT549" s="155" t="s">
        <v>193</v>
      </c>
      <c r="AU549" s="155" t="s">
        <v>92</v>
      </c>
      <c r="AV549" s="13" t="s">
        <v>92</v>
      </c>
      <c r="AW549" s="13" t="s">
        <v>4</v>
      </c>
      <c r="AX549" s="13" t="s">
        <v>90</v>
      </c>
      <c r="AY549" s="155" t="s">
        <v>184</v>
      </c>
    </row>
    <row r="550" spans="2:65" s="1" customFormat="1" ht="16.5" customHeight="1">
      <c r="B550" s="34"/>
      <c r="C550" s="175" t="s">
        <v>689</v>
      </c>
      <c r="D550" s="175" t="s">
        <v>341</v>
      </c>
      <c r="E550" s="176" t="s">
        <v>690</v>
      </c>
      <c r="F550" s="177" t="s">
        <v>691</v>
      </c>
      <c r="G550" s="178" t="s">
        <v>106</v>
      </c>
      <c r="H550" s="179">
        <v>258.05</v>
      </c>
      <c r="I550" s="180"/>
      <c r="J550" s="181">
        <f>ROUND(I550*H550,2)</f>
        <v>0</v>
      </c>
      <c r="K550" s="177" t="s">
        <v>188</v>
      </c>
      <c r="L550" s="182"/>
      <c r="M550" s="183" t="s">
        <v>44</v>
      </c>
      <c r="N550" s="184" t="s">
        <v>53</v>
      </c>
      <c r="P550" s="139">
        <f>O550*H550</f>
        <v>0</v>
      </c>
      <c r="Q550" s="139">
        <v>0.08</v>
      </c>
      <c r="R550" s="139">
        <f>Q550*H550</f>
        <v>20.644000000000002</v>
      </c>
      <c r="S550" s="139">
        <v>0</v>
      </c>
      <c r="T550" s="140">
        <f>S550*H550</f>
        <v>0</v>
      </c>
      <c r="AR550" s="141" t="s">
        <v>235</v>
      </c>
      <c r="AT550" s="141" t="s">
        <v>341</v>
      </c>
      <c r="AU550" s="141" t="s">
        <v>92</v>
      </c>
      <c r="AY550" s="18" t="s">
        <v>184</v>
      </c>
      <c r="BE550" s="142">
        <f>IF(N550="základní",J550,0)</f>
        <v>0</v>
      </c>
      <c r="BF550" s="142">
        <f>IF(N550="snížená",J550,0)</f>
        <v>0</v>
      </c>
      <c r="BG550" s="142">
        <f>IF(N550="zákl. přenesená",J550,0)</f>
        <v>0</v>
      </c>
      <c r="BH550" s="142">
        <f>IF(N550="sníž. přenesená",J550,0)</f>
        <v>0</v>
      </c>
      <c r="BI550" s="142">
        <f>IF(N550="nulová",J550,0)</f>
        <v>0</v>
      </c>
      <c r="BJ550" s="18" t="s">
        <v>90</v>
      </c>
      <c r="BK550" s="142">
        <f>ROUND(I550*H550,2)</f>
        <v>0</v>
      </c>
      <c r="BL550" s="18" t="s">
        <v>189</v>
      </c>
      <c r="BM550" s="141" t="s">
        <v>692</v>
      </c>
    </row>
    <row r="551" spans="2:65" s="13" customFormat="1">
      <c r="B551" s="154"/>
      <c r="D551" s="148" t="s">
        <v>193</v>
      </c>
      <c r="E551" s="155" t="s">
        <v>44</v>
      </c>
      <c r="F551" s="156" t="s">
        <v>118</v>
      </c>
      <c r="H551" s="157">
        <v>252.99</v>
      </c>
      <c r="I551" s="158"/>
      <c r="L551" s="154"/>
      <c r="M551" s="159"/>
      <c r="T551" s="160"/>
      <c r="AT551" s="155" t="s">
        <v>193</v>
      </c>
      <c r="AU551" s="155" t="s">
        <v>92</v>
      </c>
      <c r="AV551" s="13" t="s">
        <v>92</v>
      </c>
      <c r="AW551" s="13" t="s">
        <v>42</v>
      </c>
      <c r="AX551" s="13" t="s">
        <v>90</v>
      </c>
      <c r="AY551" s="155" t="s">
        <v>184</v>
      </c>
    </row>
    <row r="552" spans="2:65" s="13" customFormat="1">
      <c r="B552" s="154"/>
      <c r="D552" s="148" t="s">
        <v>193</v>
      </c>
      <c r="F552" s="156" t="s">
        <v>693</v>
      </c>
      <c r="H552" s="157">
        <v>258.05</v>
      </c>
      <c r="I552" s="158"/>
      <c r="L552" s="154"/>
      <c r="M552" s="159"/>
      <c r="T552" s="160"/>
      <c r="AT552" s="155" t="s">
        <v>193</v>
      </c>
      <c r="AU552" s="155" t="s">
        <v>92</v>
      </c>
      <c r="AV552" s="13" t="s">
        <v>92</v>
      </c>
      <c r="AW552" s="13" t="s">
        <v>4</v>
      </c>
      <c r="AX552" s="13" t="s">
        <v>90</v>
      </c>
      <c r="AY552" s="155" t="s">
        <v>184</v>
      </c>
    </row>
    <row r="553" spans="2:65" s="1" customFormat="1" ht="49.05" customHeight="1">
      <c r="B553" s="34"/>
      <c r="C553" s="130" t="s">
        <v>694</v>
      </c>
      <c r="D553" s="130" t="s">
        <v>99</v>
      </c>
      <c r="E553" s="131" t="s">
        <v>695</v>
      </c>
      <c r="F553" s="132" t="s">
        <v>696</v>
      </c>
      <c r="G553" s="133" t="s">
        <v>106</v>
      </c>
      <c r="H553" s="134">
        <v>221.88</v>
      </c>
      <c r="I553" s="135"/>
      <c r="J553" s="136">
        <f>ROUND(I553*H553,2)</f>
        <v>0</v>
      </c>
      <c r="K553" s="132" t="s">
        <v>188</v>
      </c>
      <c r="L553" s="34"/>
      <c r="M553" s="137" t="s">
        <v>44</v>
      </c>
      <c r="N553" s="138" t="s">
        <v>53</v>
      </c>
      <c r="P553" s="139">
        <f>O553*H553</f>
        <v>0</v>
      </c>
      <c r="Q553" s="139">
        <v>0.1295</v>
      </c>
      <c r="R553" s="139">
        <f>Q553*H553</f>
        <v>28.733460000000001</v>
      </c>
      <c r="S553" s="139">
        <v>0</v>
      </c>
      <c r="T553" s="140">
        <f>S553*H553</f>
        <v>0</v>
      </c>
      <c r="AR553" s="141" t="s">
        <v>189</v>
      </c>
      <c r="AT553" s="141" t="s">
        <v>99</v>
      </c>
      <c r="AU553" s="141" t="s">
        <v>92</v>
      </c>
      <c r="AY553" s="18" t="s">
        <v>184</v>
      </c>
      <c r="BE553" s="142">
        <f>IF(N553="základní",J553,0)</f>
        <v>0</v>
      </c>
      <c r="BF553" s="142">
        <f>IF(N553="snížená",J553,0)</f>
        <v>0</v>
      </c>
      <c r="BG553" s="142">
        <f>IF(N553="zákl. přenesená",J553,0)</f>
        <v>0</v>
      </c>
      <c r="BH553" s="142">
        <f>IF(N553="sníž. přenesená",J553,0)</f>
        <v>0</v>
      </c>
      <c r="BI553" s="142">
        <f>IF(N553="nulová",J553,0)</f>
        <v>0</v>
      </c>
      <c r="BJ553" s="18" t="s">
        <v>90</v>
      </c>
      <c r="BK553" s="142">
        <f>ROUND(I553*H553,2)</f>
        <v>0</v>
      </c>
      <c r="BL553" s="18" t="s">
        <v>189</v>
      </c>
      <c r="BM553" s="141" t="s">
        <v>697</v>
      </c>
    </row>
    <row r="554" spans="2:65" s="1" customFormat="1">
      <c r="B554" s="34"/>
      <c r="D554" s="143" t="s">
        <v>191</v>
      </c>
      <c r="F554" s="144" t="s">
        <v>698</v>
      </c>
      <c r="I554" s="145"/>
      <c r="L554" s="34"/>
      <c r="M554" s="146"/>
      <c r="T554" s="55"/>
      <c r="AT554" s="18" t="s">
        <v>191</v>
      </c>
      <c r="AU554" s="18" t="s">
        <v>92</v>
      </c>
    </row>
    <row r="555" spans="2:65" s="12" customFormat="1">
      <c r="B555" s="147"/>
      <c r="D555" s="148" t="s">
        <v>193</v>
      </c>
      <c r="E555" s="149" t="s">
        <v>44</v>
      </c>
      <c r="F555" s="150" t="s">
        <v>194</v>
      </c>
      <c r="H555" s="149" t="s">
        <v>44</v>
      </c>
      <c r="I555" s="151"/>
      <c r="L555" s="147"/>
      <c r="M555" s="152"/>
      <c r="T555" s="153"/>
      <c r="AT555" s="149" t="s">
        <v>193</v>
      </c>
      <c r="AU555" s="149" t="s">
        <v>92</v>
      </c>
      <c r="AV555" s="12" t="s">
        <v>90</v>
      </c>
      <c r="AW555" s="12" t="s">
        <v>42</v>
      </c>
      <c r="AX555" s="12" t="s">
        <v>82</v>
      </c>
      <c r="AY555" s="149" t="s">
        <v>184</v>
      </c>
    </row>
    <row r="556" spans="2:65" s="12" customFormat="1">
      <c r="B556" s="147"/>
      <c r="D556" s="148" t="s">
        <v>193</v>
      </c>
      <c r="E556" s="149" t="s">
        <v>44</v>
      </c>
      <c r="F556" s="150" t="s">
        <v>678</v>
      </c>
      <c r="H556" s="149" t="s">
        <v>44</v>
      </c>
      <c r="I556" s="151"/>
      <c r="L556" s="147"/>
      <c r="M556" s="152"/>
      <c r="T556" s="153"/>
      <c r="AT556" s="149" t="s">
        <v>193</v>
      </c>
      <c r="AU556" s="149" t="s">
        <v>92</v>
      </c>
      <c r="AV556" s="12" t="s">
        <v>90</v>
      </c>
      <c r="AW556" s="12" t="s">
        <v>42</v>
      </c>
      <c r="AX556" s="12" t="s">
        <v>82</v>
      </c>
      <c r="AY556" s="149" t="s">
        <v>184</v>
      </c>
    </row>
    <row r="557" spans="2:65" s="13" customFormat="1">
      <c r="B557" s="154"/>
      <c r="D557" s="148" t="s">
        <v>193</v>
      </c>
      <c r="E557" s="155" t="s">
        <v>44</v>
      </c>
      <c r="F557" s="156" t="s">
        <v>109</v>
      </c>
      <c r="H557" s="157">
        <v>186.27</v>
      </c>
      <c r="I557" s="158"/>
      <c r="L557" s="154"/>
      <c r="M557" s="159"/>
      <c r="T557" s="160"/>
      <c r="AT557" s="155" t="s">
        <v>193</v>
      </c>
      <c r="AU557" s="155" t="s">
        <v>92</v>
      </c>
      <c r="AV557" s="13" t="s">
        <v>92</v>
      </c>
      <c r="AW557" s="13" t="s">
        <v>42</v>
      </c>
      <c r="AX557" s="13" t="s">
        <v>82</v>
      </c>
      <c r="AY557" s="155" t="s">
        <v>184</v>
      </c>
    </row>
    <row r="558" spans="2:65" s="13" customFormat="1">
      <c r="B558" s="154"/>
      <c r="D558" s="148" t="s">
        <v>193</v>
      </c>
      <c r="E558" s="155" t="s">
        <v>44</v>
      </c>
      <c r="F558" s="156" t="s">
        <v>112</v>
      </c>
      <c r="H558" s="157">
        <v>28.6</v>
      </c>
      <c r="I558" s="158"/>
      <c r="L558" s="154"/>
      <c r="M558" s="159"/>
      <c r="T558" s="160"/>
      <c r="AT558" s="155" t="s">
        <v>193</v>
      </c>
      <c r="AU558" s="155" t="s">
        <v>92</v>
      </c>
      <c r="AV558" s="13" t="s">
        <v>92</v>
      </c>
      <c r="AW558" s="13" t="s">
        <v>42</v>
      </c>
      <c r="AX558" s="13" t="s">
        <v>82</v>
      </c>
      <c r="AY558" s="155" t="s">
        <v>184</v>
      </c>
    </row>
    <row r="559" spans="2:65" s="13" customFormat="1">
      <c r="B559" s="154"/>
      <c r="D559" s="148" t="s">
        <v>193</v>
      </c>
      <c r="E559" s="155" t="s">
        <v>44</v>
      </c>
      <c r="F559" s="156" t="s">
        <v>104</v>
      </c>
      <c r="H559" s="157">
        <v>7.01</v>
      </c>
      <c r="I559" s="158"/>
      <c r="L559" s="154"/>
      <c r="M559" s="159"/>
      <c r="T559" s="160"/>
      <c r="AT559" s="155" t="s">
        <v>193</v>
      </c>
      <c r="AU559" s="155" t="s">
        <v>92</v>
      </c>
      <c r="AV559" s="13" t="s">
        <v>92</v>
      </c>
      <c r="AW559" s="13" t="s">
        <v>42</v>
      </c>
      <c r="AX559" s="13" t="s">
        <v>82</v>
      </c>
      <c r="AY559" s="155" t="s">
        <v>184</v>
      </c>
    </row>
    <row r="560" spans="2:65" s="14" customFormat="1">
      <c r="B560" s="161"/>
      <c r="D560" s="148" t="s">
        <v>193</v>
      </c>
      <c r="E560" s="162" t="s">
        <v>44</v>
      </c>
      <c r="F560" s="163" t="s">
        <v>210</v>
      </c>
      <c r="H560" s="164">
        <v>221.88</v>
      </c>
      <c r="I560" s="165"/>
      <c r="L560" s="161"/>
      <c r="M560" s="166"/>
      <c r="T560" s="167"/>
      <c r="AT560" s="162" t="s">
        <v>193</v>
      </c>
      <c r="AU560" s="162" t="s">
        <v>92</v>
      </c>
      <c r="AV560" s="14" t="s">
        <v>189</v>
      </c>
      <c r="AW560" s="14" t="s">
        <v>42</v>
      </c>
      <c r="AX560" s="14" t="s">
        <v>90</v>
      </c>
      <c r="AY560" s="162" t="s">
        <v>184</v>
      </c>
    </row>
    <row r="561" spans="2:65" s="1" customFormat="1" ht="16.5" customHeight="1">
      <c r="B561" s="34"/>
      <c r="C561" s="175" t="s">
        <v>699</v>
      </c>
      <c r="D561" s="175" t="s">
        <v>341</v>
      </c>
      <c r="E561" s="176" t="s">
        <v>700</v>
      </c>
      <c r="F561" s="177" t="s">
        <v>701</v>
      </c>
      <c r="G561" s="178" t="s">
        <v>106</v>
      </c>
      <c r="H561" s="179">
        <v>189.995</v>
      </c>
      <c r="I561" s="180"/>
      <c r="J561" s="181">
        <f>ROUND(I561*H561,2)</f>
        <v>0</v>
      </c>
      <c r="K561" s="177" t="s">
        <v>188</v>
      </c>
      <c r="L561" s="182"/>
      <c r="M561" s="183" t="s">
        <v>44</v>
      </c>
      <c r="N561" s="184" t="s">
        <v>53</v>
      </c>
      <c r="P561" s="139">
        <f>O561*H561</f>
        <v>0</v>
      </c>
      <c r="Q561" s="139">
        <v>2.4E-2</v>
      </c>
      <c r="R561" s="139">
        <f>Q561*H561</f>
        <v>4.5598800000000006</v>
      </c>
      <c r="S561" s="139">
        <v>0</v>
      </c>
      <c r="T561" s="140">
        <f>S561*H561</f>
        <v>0</v>
      </c>
      <c r="AR561" s="141" t="s">
        <v>235</v>
      </c>
      <c r="AT561" s="141" t="s">
        <v>341</v>
      </c>
      <c r="AU561" s="141" t="s">
        <v>92</v>
      </c>
      <c r="AY561" s="18" t="s">
        <v>184</v>
      </c>
      <c r="BE561" s="142">
        <f>IF(N561="základní",J561,0)</f>
        <v>0</v>
      </c>
      <c r="BF561" s="142">
        <f>IF(N561="snížená",J561,0)</f>
        <v>0</v>
      </c>
      <c r="BG561" s="142">
        <f>IF(N561="zákl. přenesená",J561,0)</f>
        <v>0</v>
      </c>
      <c r="BH561" s="142">
        <f>IF(N561="sníž. přenesená",J561,0)</f>
        <v>0</v>
      </c>
      <c r="BI561" s="142">
        <f>IF(N561="nulová",J561,0)</f>
        <v>0</v>
      </c>
      <c r="BJ561" s="18" t="s">
        <v>90</v>
      </c>
      <c r="BK561" s="142">
        <f>ROUND(I561*H561,2)</f>
        <v>0</v>
      </c>
      <c r="BL561" s="18" t="s">
        <v>189</v>
      </c>
      <c r="BM561" s="141" t="s">
        <v>702</v>
      </c>
    </row>
    <row r="562" spans="2:65" s="13" customFormat="1">
      <c r="B562" s="154"/>
      <c r="D562" s="148" t="s">
        <v>193</v>
      </c>
      <c r="E562" s="155" t="s">
        <v>44</v>
      </c>
      <c r="F562" s="156" t="s">
        <v>109</v>
      </c>
      <c r="H562" s="157">
        <v>186.27</v>
      </c>
      <c r="I562" s="158"/>
      <c r="L562" s="154"/>
      <c r="M562" s="159"/>
      <c r="T562" s="160"/>
      <c r="AT562" s="155" t="s">
        <v>193</v>
      </c>
      <c r="AU562" s="155" t="s">
        <v>92</v>
      </c>
      <c r="AV562" s="13" t="s">
        <v>92</v>
      </c>
      <c r="AW562" s="13" t="s">
        <v>42</v>
      </c>
      <c r="AX562" s="13" t="s">
        <v>90</v>
      </c>
      <c r="AY562" s="155" t="s">
        <v>184</v>
      </c>
    </row>
    <row r="563" spans="2:65" s="13" customFormat="1">
      <c r="B563" s="154"/>
      <c r="D563" s="148" t="s">
        <v>193</v>
      </c>
      <c r="F563" s="156" t="s">
        <v>703</v>
      </c>
      <c r="H563" s="157">
        <v>189.995</v>
      </c>
      <c r="I563" s="158"/>
      <c r="L563" s="154"/>
      <c r="M563" s="159"/>
      <c r="T563" s="160"/>
      <c r="AT563" s="155" t="s">
        <v>193</v>
      </c>
      <c r="AU563" s="155" t="s">
        <v>92</v>
      </c>
      <c r="AV563" s="13" t="s">
        <v>92</v>
      </c>
      <c r="AW563" s="13" t="s">
        <v>4</v>
      </c>
      <c r="AX563" s="13" t="s">
        <v>90</v>
      </c>
      <c r="AY563" s="155" t="s">
        <v>184</v>
      </c>
    </row>
    <row r="564" spans="2:65" s="1" customFormat="1" ht="21.75" customHeight="1">
      <c r="B564" s="34"/>
      <c r="C564" s="175" t="s">
        <v>704</v>
      </c>
      <c r="D564" s="175" t="s">
        <v>341</v>
      </c>
      <c r="E564" s="176" t="s">
        <v>705</v>
      </c>
      <c r="F564" s="177" t="s">
        <v>706</v>
      </c>
      <c r="G564" s="178" t="s">
        <v>106</v>
      </c>
      <c r="H564" s="179">
        <v>29.172000000000001</v>
      </c>
      <c r="I564" s="180"/>
      <c r="J564" s="181">
        <f>ROUND(I564*H564,2)</f>
        <v>0</v>
      </c>
      <c r="K564" s="177" t="s">
        <v>188</v>
      </c>
      <c r="L564" s="182"/>
      <c r="M564" s="183" t="s">
        <v>44</v>
      </c>
      <c r="N564" s="184" t="s">
        <v>53</v>
      </c>
      <c r="P564" s="139">
        <f>O564*H564</f>
        <v>0</v>
      </c>
      <c r="Q564" s="139">
        <v>4.8000000000000001E-2</v>
      </c>
      <c r="R564" s="139">
        <f>Q564*H564</f>
        <v>1.4002560000000002</v>
      </c>
      <c r="S564" s="139">
        <v>0</v>
      </c>
      <c r="T564" s="140">
        <f>S564*H564</f>
        <v>0</v>
      </c>
      <c r="AR564" s="141" t="s">
        <v>235</v>
      </c>
      <c r="AT564" s="141" t="s">
        <v>341</v>
      </c>
      <c r="AU564" s="141" t="s">
        <v>92</v>
      </c>
      <c r="AY564" s="18" t="s">
        <v>184</v>
      </c>
      <c r="BE564" s="142">
        <f>IF(N564="základní",J564,0)</f>
        <v>0</v>
      </c>
      <c r="BF564" s="142">
        <f>IF(N564="snížená",J564,0)</f>
        <v>0</v>
      </c>
      <c r="BG564" s="142">
        <f>IF(N564="zákl. přenesená",J564,0)</f>
        <v>0</v>
      </c>
      <c r="BH564" s="142">
        <f>IF(N564="sníž. přenesená",J564,0)</f>
        <v>0</v>
      </c>
      <c r="BI564" s="142">
        <f>IF(N564="nulová",J564,0)</f>
        <v>0</v>
      </c>
      <c r="BJ564" s="18" t="s">
        <v>90</v>
      </c>
      <c r="BK564" s="142">
        <f>ROUND(I564*H564,2)</f>
        <v>0</v>
      </c>
      <c r="BL564" s="18" t="s">
        <v>189</v>
      </c>
      <c r="BM564" s="141" t="s">
        <v>707</v>
      </c>
    </row>
    <row r="565" spans="2:65" s="13" customFormat="1">
      <c r="B565" s="154"/>
      <c r="D565" s="148" t="s">
        <v>193</v>
      </c>
      <c r="E565" s="155" t="s">
        <v>44</v>
      </c>
      <c r="F565" s="156" t="s">
        <v>112</v>
      </c>
      <c r="H565" s="157">
        <v>28.6</v>
      </c>
      <c r="I565" s="158"/>
      <c r="L565" s="154"/>
      <c r="M565" s="159"/>
      <c r="T565" s="160"/>
      <c r="AT565" s="155" t="s">
        <v>193</v>
      </c>
      <c r="AU565" s="155" t="s">
        <v>92</v>
      </c>
      <c r="AV565" s="13" t="s">
        <v>92</v>
      </c>
      <c r="AW565" s="13" t="s">
        <v>42</v>
      </c>
      <c r="AX565" s="13" t="s">
        <v>90</v>
      </c>
      <c r="AY565" s="155" t="s">
        <v>184</v>
      </c>
    </row>
    <row r="566" spans="2:65" s="13" customFormat="1">
      <c r="B566" s="154"/>
      <c r="D566" s="148" t="s">
        <v>193</v>
      </c>
      <c r="F566" s="156" t="s">
        <v>708</v>
      </c>
      <c r="H566" s="157">
        <v>29.172000000000001</v>
      </c>
      <c r="I566" s="158"/>
      <c r="L566" s="154"/>
      <c r="M566" s="159"/>
      <c r="T566" s="160"/>
      <c r="AT566" s="155" t="s">
        <v>193</v>
      </c>
      <c r="AU566" s="155" t="s">
        <v>92</v>
      </c>
      <c r="AV566" s="13" t="s">
        <v>92</v>
      </c>
      <c r="AW566" s="13" t="s">
        <v>4</v>
      </c>
      <c r="AX566" s="13" t="s">
        <v>90</v>
      </c>
      <c r="AY566" s="155" t="s">
        <v>184</v>
      </c>
    </row>
    <row r="567" spans="2:65" s="1" customFormat="1" ht="16.5" customHeight="1">
      <c r="B567" s="34"/>
      <c r="C567" s="175" t="s">
        <v>709</v>
      </c>
      <c r="D567" s="175" t="s">
        <v>341</v>
      </c>
      <c r="E567" s="176" t="s">
        <v>710</v>
      </c>
      <c r="F567" s="177" t="s">
        <v>711</v>
      </c>
      <c r="G567" s="178" t="s">
        <v>106</v>
      </c>
      <c r="H567" s="179">
        <v>7.15</v>
      </c>
      <c r="I567" s="180"/>
      <c r="J567" s="181">
        <f>ROUND(I567*H567,2)</f>
        <v>0</v>
      </c>
      <c r="K567" s="177" t="s">
        <v>188</v>
      </c>
      <c r="L567" s="182"/>
      <c r="M567" s="183" t="s">
        <v>44</v>
      </c>
      <c r="N567" s="184" t="s">
        <v>53</v>
      </c>
      <c r="P567" s="139">
        <f>O567*H567</f>
        <v>0</v>
      </c>
      <c r="Q567" s="139">
        <v>5.6120000000000003E-2</v>
      </c>
      <c r="R567" s="139">
        <f>Q567*H567</f>
        <v>0.40125800000000006</v>
      </c>
      <c r="S567" s="139">
        <v>0</v>
      </c>
      <c r="T567" s="140">
        <f>S567*H567</f>
        <v>0</v>
      </c>
      <c r="AR567" s="141" t="s">
        <v>235</v>
      </c>
      <c r="AT567" s="141" t="s">
        <v>341</v>
      </c>
      <c r="AU567" s="141" t="s">
        <v>92</v>
      </c>
      <c r="AY567" s="18" t="s">
        <v>184</v>
      </c>
      <c r="BE567" s="142">
        <f>IF(N567="základní",J567,0)</f>
        <v>0</v>
      </c>
      <c r="BF567" s="142">
        <f>IF(N567="snížená",J567,0)</f>
        <v>0</v>
      </c>
      <c r="BG567" s="142">
        <f>IF(N567="zákl. přenesená",J567,0)</f>
        <v>0</v>
      </c>
      <c r="BH567" s="142">
        <f>IF(N567="sníž. přenesená",J567,0)</f>
        <v>0</v>
      </c>
      <c r="BI567" s="142">
        <f>IF(N567="nulová",J567,0)</f>
        <v>0</v>
      </c>
      <c r="BJ567" s="18" t="s">
        <v>90</v>
      </c>
      <c r="BK567" s="142">
        <f>ROUND(I567*H567,2)</f>
        <v>0</v>
      </c>
      <c r="BL567" s="18" t="s">
        <v>189</v>
      </c>
      <c r="BM567" s="141" t="s">
        <v>712</v>
      </c>
    </row>
    <row r="568" spans="2:65" s="13" customFormat="1">
      <c r="B568" s="154"/>
      <c r="D568" s="148" t="s">
        <v>193</v>
      </c>
      <c r="E568" s="155" t="s">
        <v>44</v>
      </c>
      <c r="F568" s="156" t="s">
        <v>104</v>
      </c>
      <c r="H568" s="157">
        <v>7.01</v>
      </c>
      <c r="I568" s="158"/>
      <c r="L568" s="154"/>
      <c r="M568" s="159"/>
      <c r="T568" s="160"/>
      <c r="AT568" s="155" t="s">
        <v>193</v>
      </c>
      <c r="AU568" s="155" t="s">
        <v>92</v>
      </c>
      <c r="AV568" s="13" t="s">
        <v>92</v>
      </c>
      <c r="AW568" s="13" t="s">
        <v>42</v>
      </c>
      <c r="AX568" s="13" t="s">
        <v>90</v>
      </c>
      <c r="AY568" s="155" t="s">
        <v>184</v>
      </c>
    </row>
    <row r="569" spans="2:65" s="13" customFormat="1">
      <c r="B569" s="154"/>
      <c r="D569" s="148" t="s">
        <v>193</v>
      </c>
      <c r="F569" s="156" t="s">
        <v>713</v>
      </c>
      <c r="H569" s="157">
        <v>7.15</v>
      </c>
      <c r="I569" s="158"/>
      <c r="L569" s="154"/>
      <c r="M569" s="159"/>
      <c r="T569" s="160"/>
      <c r="AT569" s="155" t="s">
        <v>193</v>
      </c>
      <c r="AU569" s="155" t="s">
        <v>92</v>
      </c>
      <c r="AV569" s="13" t="s">
        <v>92</v>
      </c>
      <c r="AW569" s="13" t="s">
        <v>4</v>
      </c>
      <c r="AX569" s="13" t="s">
        <v>90</v>
      </c>
      <c r="AY569" s="155" t="s">
        <v>184</v>
      </c>
    </row>
    <row r="570" spans="2:65" s="1" customFormat="1" ht="55.5" customHeight="1">
      <c r="B570" s="34"/>
      <c r="C570" s="130" t="s">
        <v>714</v>
      </c>
      <c r="D570" s="130" t="s">
        <v>99</v>
      </c>
      <c r="E570" s="131" t="s">
        <v>715</v>
      </c>
      <c r="F570" s="132" t="s">
        <v>716</v>
      </c>
      <c r="G570" s="133" t="s">
        <v>106</v>
      </c>
      <c r="H570" s="134">
        <v>7.4809999999999999</v>
      </c>
      <c r="I570" s="135"/>
      <c r="J570" s="136">
        <f>ROUND(I570*H570,2)</f>
        <v>0</v>
      </c>
      <c r="K570" s="132" t="s">
        <v>188</v>
      </c>
      <c r="L570" s="34"/>
      <c r="M570" s="137" t="s">
        <v>44</v>
      </c>
      <c r="N570" s="138" t="s">
        <v>53</v>
      </c>
      <c r="P570" s="139">
        <f>O570*H570</f>
        <v>0</v>
      </c>
      <c r="Q570" s="139">
        <v>0</v>
      </c>
      <c r="R570" s="139">
        <f>Q570*H570</f>
        <v>0</v>
      </c>
      <c r="S570" s="139">
        <v>0</v>
      </c>
      <c r="T570" s="140">
        <f>S570*H570</f>
        <v>0</v>
      </c>
      <c r="AR570" s="141" t="s">
        <v>189</v>
      </c>
      <c r="AT570" s="141" t="s">
        <v>99</v>
      </c>
      <c r="AU570" s="141" t="s">
        <v>92</v>
      </c>
      <c r="AY570" s="18" t="s">
        <v>184</v>
      </c>
      <c r="BE570" s="142">
        <f>IF(N570="základní",J570,0)</f>
        <v>0</v>
      </c>
      <c r="BF570" s="142">
        <f>IF(N570="snížená",J570,0)</f>
        <v>0</v>
      </c>
      <c r="BG570" s="142">
        <f>IF(N570="zákl. přenesená",J570,0)</f>
        <v>0</v>
      </c>
      <c r="BH570" s="142">
        <f>IF(N570="sníž. přenesená",J570,0)</f>
        <v>0</v>
      </c>
      <c r="BI570" s="142">
        <f>IF(N570="nulová",J570,0)</f>
        <v>0</v>
      </c>
      <c r="BJ570" s="18" t="s">
        <v>90</v>
      </c>
      <c r="BK570" s="142">
        <f>ROUND(I570*H570,2)</f>
        <v>0</v>
      </c>
      <c r="BL570" s="18" t="s">
        <v>189</v>
      </c>
      <c r="BM570" s="141" t="s">
        <v>717</v>
      </c>
    </row>
    <row r="571" spans="2:65" s="1" customFormat="1">
      <c r="B571" s="34"/>
      <c r="D571" s="143" t="s">
        <v>191</v>
      </c>
      <c r="F571" s="144" t="s">
        <v>718</v>
      </c>
      <c r="I571" s="145"/>
      <c r="L571" s="34"/>
      <c r="M571" s="146"/>
      <c r="T571" s="55"/>
      <c r="AT571" s="18" t="s">
        <v>191</v>
      </c>
      <c r="AU571" s="18" t="s">
        <v>92</v>
      </c>
    </row>
    <row r="572" spans="2:65" s="12" customFormat="1">
      <c r="B572" s="147"/>
      <c r="D572" s="148" t="s">
        <v>193</v>
      </c>
      <c r="E572" s="149" t="s">
        <v>44</v>
      </c>
      <c r="F572" s="150" t="s">
        <v>719</v>
      </c>
      <c r="H572" s="149" t="s">
        <v>44</v>
      </c>
      <c r="I572" s="151"/>
      <c r="L572" s="147"/>
      <c r="M572" s="152"/>
      <c r="T572" s="153"/>
      <c r="AT572" s="149" t="s">
        <v>193</v>
      </c>
      <c r="AU572" s="149" t="s">
        <v>92</v>
      </c>
      <c r="AV572" s="12" t="s">
        <v>90</v>
      </c>
      <c r="AW572" s="12" t="s">
        <v>42</v>
      </c>
      <c r="AX572" s="12" t="s">
        <v>82</v>
      </c>
      <c r="AY572" s="149" t="s">
        <v>184</v>
      </c>
    </row>
    <row r="573" spans="2:65" s="13" customFormat="1">
      <c r="B573" s="154"/>
      <c r="D573" s="148" t="s">
        <v>193</v>
      </c>
      <c r="E573" s="155" t="s">
        <v>44</v>
      </c>
      <c r="F573" s="156" t="s">
        <v>720</v>
      </c>
      <c r="H573" s="157">
        <v>7.4809999999999999</v>
      </c>
      <c r="I573" s="158"/>
      <c r="L573" s="154"/>
      <c r="M573" s="159"/>
      <c r="T573" s="160"/>
      <c r="AT573" s="155" t="s">
        <v>193</v>
      </c>
      <c r="AU573" s="155" t="s">
        <v>92</v>
      </c>
      <c r="AV573" s="13" t="s">
        <v>92</v>
      </c>
      <c r="AW573" s="13" t="s">
        <v>42</v>
      </c>
      <c r="AX573" s="13" t="s">
        <v>90</v>
      </c>
      <c r="AY573" s="155" t="s">
        <v>184</v>
      </c>
    </row>
    <row r="574" spans="2:65" s="1" customFormat="1" ht="55.5" customHeight="1">
      <c r="B574" s="34"/>
      <c r="C574" s="130" t="s">
        <v>721</v>
      </c>
      <c r="D574" s="130" t="s">
        <v>99</v>
      </c>
      <c r="E574" s="131" t="s">
        <v>722</v>
      </c>
      <c r="F574" s="132" t="s">
        <v>723</v>
      </c>
      <c r="G574" s="133" t="s">
        <v>106</v>
      </c>
      <c r="H574" s="134">
        <v>14.962</v>
      </c>
      <c r="I574" s="135"/>
      <c r="J574" s="136">
        <f>ROUND(I574*H574,2)</f>
        <v>0</v>
      </c>
      <c r="K574" s="132" t="s">
        <v>188</v>
      </c>
      <c r="L574" s="34"/>
      <c r="M574" s="137" t="s">
        <v>44</v>
      </c>
      <c r="N574" s="138" t="s">
        <v>53</v>
      </c>
      <c r="P574" s="139">
        <f>O574*H574</f>
        <v>0</v>
      </c>
      <c r="Q574" s="139">
        <v>0</v>
      </c>
      <c r="R574" s="139">
        <f>Q574*H574</f>
        <v>0</v>
      </c>
      <c r="S574" s="139">
        <v>0</v>
      </c>
      <c r="T574" s="140">
        <f>S574*H574</f>
        <v>0</v>
      </c>
      <c r="AR574" s="141" t="s">
        <v>189</v>
      </c>
      <c r="AT574" s="141" t="s">
        <v>99</v>
      </c>
      <c r="AU574" s="141" t="s">
        <v>92</v>
      </c>
      <c r="AY574" s="18" t="s">
        <v>184</v>
      </c>
      <c r="BE574" s="142">
        <f>IF(N574="základní",J574,0)</f>
        <v>0</v>
      </c>
      <c r="BF574" s="142">
        <f>IF(N574="snížená",J574,0)</f>
        <v>0</v>
      </c>
      <c r="BG574" s="142">
        <f>IF(N574="zákl. přenesená",J574,0)</f>
        <v>0</v>
      </c>
      <c r="BH574" s="142">
        <f>IF(N574="sníž. přenesená",J574,0)</f>
        <v>0</v>
      </c>
      <c r="BI574" s="142">
        <f>IF(N574="nulová",J574,0)</f>
        <v>0</v>
      </c>
      <c r="BJ574" s="18" t="s">
        <v>90</v>
      </c>
      <c r="BK574" s="142">
        <f>ROUND(I574*H574,2)</f>
        <v>0</v>
      </c>
      <c r="BL574" s="18" t="s">
        <v>189</v>
      </c>
      <c r="BM574" s="141" t="s">
        <v>724</v>
      </c>
    </row>
    <row r="575" spans="2:65" s="1" customFormat="1">
      <c r="B575" s="34"/>
      <c r="D575" s="143" t="s">
        <v>191</v>
      </c>
      <c r="F575" s="144" t="s">
        <v>725</v>
      </c>
      <c r="I575" s="145"/>
      <c r="L575" s="34"/>
      <c r="M575" s="146"/>
      <c r="T575" s="55"/>
      <c r="AT575" s="18" t="s">
        <v>191</v>
      </c>
      <c r="AU575" s="18" t="s">
        <v>92</v>
      </c>
    </row>
    <row r="576" spans="2:65" s="12" customFormat="1">
      <c r="B576" s="147"/>
      <c r="D576" s="148" t="s">
        <v>193</v>
      </c>
      <c r="E576" s="149" t="s">
        <v>44</v>
      </c>
      <c r="F576" s="150" t="s">
        <v>719</v>
      </c>
      <c r="H576" s="149" t="s">
        <v>44</v>
      </c>
      <c r="I576" s="151"/>
      <c r="L576" s="147"/>
      <c r="M576" s="152"/>
      <c r="T576" s="153"/>
      <c r="AT576" s="149" t="s">
        <v>193</v>
      </c>
      <c r="AU576" s="149" t="s">
        <v>92</v>
      </c>
      <c r="AV576" s="12" t="s">
        <v>90</v>
      </c>
      <c r="AW576" s="12" t="s">
        <v>42</v>
      </c>
      <c r="AX576" s="12" t="s">
        <v>82</v>
      </c>
      <c r="AY576" s="149" t="s">
        <v>184</v>
      </c>
    </row>
    <row r="577" spans="2:65" s="13" customFormat="1">
      <c r="B577" s="154"/>
      <c r="D577" s="148" t="s">
        <v>193</v>
      </c>
      <c r="E577" s="155" t="s">
        <v>44</v>
      </c>
      <c r="F577" s="156" t="s">
        <v>726</v>
      </c>
      <c r="H577" s="157">
        <v>14.962</v>
      </c>
      <c r="I577" s="158"/>
      <c r="L577" s="154"/>
      <c r="M577" s="159"/>
      <c r="T577" s="160"/>
      <c r="AT577" s="155" t="s">
        <v>193</v>
      </c>
      <c r="AU577" s="155" t="s">
        <v>92</v>
      </c>
      <c r="AV577" s="13" t="s">
        <v>92</v>
      </c>
      <c r="AW577" s="13" t="s">
        <v>42</v>
      </c>
      <c r="AX577" s="13" t="s">
        <v>90</v>
      </c>
      <c r="AY577" s="155" t="s">
        <v>184</v>
      </c>
    </row>
    <row r="578" spans="2:65" s="1" customFormat="1" ht="24.15" customHeight="1">
      <c r="B578" s="34"/>
      <c r="C578" s="130" t="s">
        <v>727</v>
      </c>
      <c r="D578" s="130" t="s">
        <v>99</v>
      </c>
      <c r="E578" s="131" t="s">
        <v>728</v>
      </c>
      <c r="F578" s="132" t="s">
        <v>729</v>
      </c>
      <c r="G578" s="133" t="s">
        <v>270</v>
      </c>
      <c r="H578" s="134">
        <v>6.7329999999999997</v>
      </c>
      <c r="I578" s="135"/>
      <c r="J578" s="136">
        <f>ROUND(I578*H578,2)</f>
        <v>0</v>
      </c>
      <c r="K578" s="132" t="s">
        <v>188</v>
      </c>
      <c r="L578" s="34"/>
      <c r="M578" s="137" t="s">
        <v>44</v>
      </c>
      <c r="N578" s="138" t="s">
        <v>53</v>
      </c>
      <c r="P578" s="139">
        <f>O578*H578</f>
        <v>0</v>
      </c>
      <c r="Q578" s="139">
        <v>2.2563399999999998</v>
      </c>
      <c r="R578" s="139">
        <f>Q578*H578</f>
        <v>15.191937219999998</v>
      </c>
      <c r="S578" s="139">
        <v>0</v>
      </c>
      <c r="T578" s="140">
        <f>S578*H578</f>
        <v>0</v>
      </c>
      <c r="AR578" s="141" t="s">
        <v>189</v>
      </c>
      <c r="AT578" s="141" t="s">
        <v>99</v>
      </c>
      <c r="AU578" s="141" t="s">
        <v>92</v>
      </c>
      <c r="AY578" s="18" t="s">
        <v>184</v>
      </c>
      <c r="BE578" s="142">
        <f>IF(N578="základní",J578,0)</f>
        <v>0</v>
      </c>
      <c r="BF578" s="142">
        <f>IF(N578="snížená",J578,0)</f>
        <v>0</v>
      </c>
      <c r="BG578" s="142">
        <f>IF(N578="zákl. přenesená",J578,0)</f>
        <v>0</v>
      </c>
      <c r="BH578" s="142">
        <f>IF(N578="sníž. přenesená",J578,0)</f>
        <v>0</v>
      </c>
      <c r="BI578" s="142">
        <f>IF(N578="nulová",J578,0)</f>
        <v>0</v>
      </c>
      <c r="BJ578" s="18" t="s">
        <v>90</v>
      </c>
      <c r="BK578" s="142">
        <f>ROUND(I578*H578,2)</f>
        <v>0</v>
      </c>
      <c r="BL578" s="18" t="s">
        <v>189</v>
      </c>
      <c r="BM578" s="141" t="s">
        <v>730</v>
      </c>
    </row>
    <row r="579" spans="2:65" s="1" customFormat="1">
      <c r="B579" s="34"/>
      <c r="D579" s="143" t="s">
        <v>191</v>
      </c>
      <c r="F579" s="144" t="s">
        <v>731</v>
      </c>
      <c r="I579" s="145"/>
      <c r="L579" s="34"/>
      <c r="M579" s="146"/>
      <c r="T579" s="55"/>
      <c r="AT579" s="18" t="s">
        <v>191</v>
      </c>
      <c r="AU579" s="18" t="s">
        <v>92</v>
      </c>
    </row>
    <row r="580" spans="2:65" s="12" customFormat="1">
      <c r="B580" s="147"/>
      <c r="D580" s="148" t="s">
        <v>193</v>
      </c>
      <c r="E580" s="149" t="s">
        <v>44</v>
      </c>
      <c r="F580" s="150" t="s">
        <v>719</v>
      </c>
      <c r="H580" s="149" t="s">
        <v>44</v>
      </c>
      <c r="I580" s="151"/>
      <c r="L580" s="147"/>
      <c r="M580" s="152"/>
      <c r="T580" s="153"/>
      <c r="AT580" s="149" t="s">
        <v>193</v>
      </c>
      <c r="AU580" s="149" t="s">
        <v>92</v>
      </c>
      <c r="AV580" s="12" t="s">
        <v>90</v>
      </c>
      <c r="AW580" s="12" t="s">
        <v>42</v>
      </c>
      <c r="AX580" s="12" t="s">
        <v>82</v>
      </c>
      <c r="AY580" s="149" t="s">
        <v>184</v>
      </c>
    </row>
    <row r="581" spans="2:65" s="13" customFormat="1">
      <c r="B581" s="154"/>
      <c r="D581" s="148" t="s">
        <v>193</v>
      </c>
      <c r="E581" s="155" t="s">
        <v>44</v>
      </c>
      <c r="F581" s="156" t="s">
        <v>732</v>
      </c>
      <c r="H581" s="157">
        <v>6.7329999999999997</v>
      </c>
      <c r="I581" s="158"/>
      <c r="L581" s="154"/>
      <c r="M581" s="159"/>
      <c r="T581" s="160"/>
      <c r="AT581" s="155" t="s">
        <v>193</v>
      </c>
      <c r="AU581" s="155" t="s">
        <v>92</v>
      </c>
      <c r="AV581" s="13" t="s">
        <v>92</v>
      </c>
      <c r="AW581" s="13" t="s">
        <v>42</v>
      </c>
      <c r="AX581" s="13" t="s">
        <v>90</v>
      </c>
      <c r="AY581" s="155" t="s">
        <v>184</v>
      </c>
    </row>
    <row r="582" spans="2:65" s="1" customFormat="1" ht="37.799999999999997" customHeight="1">
      <c r="B582" s="34"/>
      <c r="C582" s="130" t="s">
        <v>733</v>
      </c>
      <c r="D582" s="130" t="s">
        <v>99</v>
      </c>
      <c r="E582" s="131" t="s">
        <v>734</v>
      </c>
      <c r="F582" s="132" t="s">
        <v>735</v>
      </c>
      <c r="G582" s="133" t="s">
        <v>106</v>
      </c>
      <c r="H582" s="134">
        <v>328.52300000000002</v>
      </c>
      <c r="I582" s="135"/>
      <c r="J582" s="136">
        <f>ROUND(I582*H582,2)</f>
        <v>0</v>
      </c>
      <c r="K582" s="132" t="s">
        <v>188</v>
      </c>
      <c r="L582" s="34"/>
      <c r="M582" s="137" t="s">
        <v>44</v>
      </c>
      <c r="N582" s="138" t="s">
        <v>53</v>
      </c>
      <c r="P582" s="139">
        <f>O582*H582</f>
        <v>0</v>
      </c>
      <c r="Q582" s="139">
        <v>0</v>
      </c>
      <c r="R582" s="139">
        <f>Q582*H582</f>
        <v>0</v>
      </c>
      <c r="S582" s="139">
        <v>0</v>
      </c>
      <c r="T582" s="140">
        <f>S582*H582</f>
        <v>0</v>
      </c>
      <c r="AR582" s="141" t="s">
        <v>189</v>
      </c>
      <c r="AT582" s="141" t="s">
        <v>99</v>
      </c>
      <c r="AU582" s="141" t="s">
        <v>92</v>
      </c>
      <c r="AY582" s="18" t="s">
        <v>184</v>
      </c>
      <c r="BE582" s="142">
        <f>IF(N582="základní",J582,0)</f>
        <v>0</v>
      </c>
      <c r="BF582" s="142">
        <f>IF(N582="snížená",J582,0)</f>
        <v>0</v>
      </c>
      <c r="BG582" s="142">
        <f>IF(N582="zákl. přenesená",J582,0)</f>
        <v>0</v>
      </c>
      <c r="BH582" s="142">
        <f>IF(N582="sníž. přenesená",J582,0)</f>
        <v>0</v>
      </c>
      <c r="BI582" s="142">
        <f>IF(N582="nulová",J582,0)</f>
        <v>0</v>
      </c>
      <c r="BJ582" s="18" t="s">
        <v>90</v>
      </c>
      <c r="BK582" s="142">
        <f>ROUND(I582*H582,2)</f>
        <v>0</v>
      </c>
      <c r="BL582" s="18" t="s">
        <v>189</v>
      </c>
      <c r="BM582" s="141" t="s">
        <v>736</v>
      </c>
    </row>
    <row r="583" spans="2:65" s="1" customFormat="1">
      <c r="B583" s="34"/>
      <c r="D583" s="143" t="s">
        <v>191</v>
      </c>
      <c r="F583" s="144" t="s">
        <v>737</v>
      </c>
      <c r="I583" s="145"/>
      <c r="L583" s="34"/>
      <c r="M583" s="146"/>
      <c r="T583" s="55"/>
      <c r="AT583" s="18" t="s">
        <v>191</v>
      </c>
      <c r="AU583" s="18" t="s">
        <v>92</v>
      </c>
    </row>
    <row r="584" spans="2:65" s="12" customFormat="1">
      <c r="B584" s="147"/>
      <c r="D584" s="148" t="s">
        <v>193</v>
      </c>
      <c r="E584" s="149" t="s">
        <v>44</v>
      </c>
      <c r="F584" s="150" t="s">
        <v>194</v>
      </c>
      <c r="H584" s="149" t="s">
        <v>44</v>
      </c>
      <c r="I584" s="151"/>
      <c r="L584" s="147"/>
      <c r="M584" s="152"/>
      <c r="T584" s="153"/>
      <c r="AT584" s="149" t="s">
        <v>193</v>
      </c>
      <c r="AU584" s="149" t="s">
        <v>92</v>
      </c>
      <c r="AV584" s="12" t="s">
        <v>90</v>
      </c>
      <c r="AW584" s="12" t="s">
        <v>42</v>
      </c>
      <c r="AX584" s="12" t="s">
        <v>82</v>
      </c>
      <c r="AY584" s="149" t="s">
        <v>184</v>
      </c>
    </row>
    <row r="585" spans="2:65" s="12" customFormat="1">
      <c r="B585" s="147"/>
      <c r="D585" s="148" t="s">
        <v>193</v>
      </c>
      <c r="E585" s="149" t="s">
        <v>44</v>
      </c>
      <c r="F585" s="150" t="s">
        <v>678</v>
      </c>
      <c r="H585" s="149" t="s">
        <v>44</v>
      </c>
      <c r="I585" s="151"/>
      <c r="L585" s="147"/>
      <c r="M585" s="152"/>
      <c r="T585" s="153"/>
      <c r="AT585" s="149" t="s">
        <v>193</v>
      </c>
      <c r="AU585" s="149" t="s">
        <v>92</v>
      </c>
      <c r="AV585" s="12" t="s">
        <v>90</v>
      </c>
      <c r="AW585" s="12" t="s">
        <v>42</v>
      </c>
      <c r="AX585" s="12" t="s">
        <v>82</v>
      </c>
      <c r="AY585" s="149" t="s">
        <v>184</v>
      </c>
    </row>
    <row r="586" spans="2:65" s="13" customFormat="1">
      <c r="B586" s="154"/>
      <c r="D586" s="148" t="s">
        <v>193</v>
      </c>
      <c r="E586" s="155" t="s">
        <v>44</v>
      </c>
      <c r="F586" s="156" t="s">
        <v>115</v>
      </c>
      <c r="H586" s="157">
        <v>34.24</v>
      </c>
      <c r="I586" s="158"/>
      <c r="L586" s="154"/>
      <c r="M586" s="159"/>
      <c r="T586" s="160"/>
      <c r="AT586" s="155" t="s">
        <v>193</v>
      </c>
      <c r="AU586" s="155" t="s">
        <v>92</v>
      </c>
      <c r="AV586" s="13" t="s">
        <v>92</v>
      </c>
      <c r="AW586" s="13" t="s">
        <v>42</v>
      </c>
      <c r="AX586" s="13" t="s">
        <v>82</v>
      </c>
      <c r="AY586" s="155" t="s">
        <v>184</v>
      </c>
    </row>
    <row r="587" spans="2:65" s="13" customFormat="1">
      <c r="B587" s="154"/>
      <c r="D587" s="148" t="s">
        <v>193</v>
      </c>
      <c r="E587" s="155" t="s">
        <v>44</v>
      </c>
      <c r="F587" s="156" t="s">
        <v>118</v>
      </c>
      <c r="H587" s="157">
        <v>252.99</v>
      </c>
      <c r="I587" s="158"/>
      <c r="L587" s="154"/>
      <c r="M587" s="159"/>
      <c r="T587" s="160"/>
      <c r="AT587" s="155" t="s">
        <v>193</v>
      </c>
      <c r="AU587" s="155" t="s">
        <v>92</v>
      </c>
      <c r="AV587" s="13" t="s">
        <v>92</v>
      </c>
      <c r="AW587" s="13" t="s">
        <v>42</v>
      </c>
      <c r="AX587" s="13" t="s">
        <v>82</v>
      </c>
      <c r="AY587" s="155" t="s">
        <v>184</v>
      </c>
    </row>
    <row r="588" spans="2:65" s="13" customFormat="1">
      <c r="B588" s="154"/>
      <c r="D588" s="148" t="s">
        <v>193</v>
      </c>
      <c r="E588" s="155" t="s">
        <v>44</v>
      </c>
      <c r="F588" s="156" t="s">
        <v>122</v>
      </c>
      <c r="H588" s="157">
        <v>12</v>
      </c>
      <c r="I588" s="158"/>
      <c r="L588" s="154"/>
      <c r="M588" s="159"/>
      <c r="T588" s="160"/>
      <c r="AT588" s="155" t="s">
        <v>193</v>
      </c>
      <c r="AU588" s="155" t="s">
        <v>92</v>
      </c>
      <c r="AV588" s="13" t="s">
        <v>92</v>
      </c>
      <c r="AW588" s="13" t="s">
        <v>42</v>
      </c>
      <c r="AX588" s="13" t="s">
        <v>82</v>
      </c>
      <c r="AY588" s="155" t="s">
        <v>184</v>
      </c>
    </row>
    <row r="589" spans="2:65" s="13" customFormat="1">
      <c r="B589" s="154"/>
      <c r="D589" s="148" t="s">
        <v>193</v>
      </c>
      <c r="E589" s="155" t="s">
        <v>44</v>
      </c>
      <c r="F589" s="156" t="s">
        <v>104</v>
      </c>
      <c r="H589" s="157">
        <v>7.01</v>
      </c>
      <c r="I589" s="158"/>
      <c r="L589" s="154"/>
      <c r="M589" s="159"/>
      <c r="T589" s="160"/>
      <c r="AT589" s="155" t="s">
        <v>193</v>
      </c>
      <c r="AU589" s="155" t="s">
        <v>92</v>
      </c>
      <c r="AV589" s="13" t="s">
        <v>92</v>
      </c>
      <c r="AW589" s="13" t="s">
        <v>42</v>
      </c>
      <c r="AX589" s="13" t="s">
        <v>82</v>
      </c>
      <c r="AY589" s="155" t="s">
        <v>184</v>
      </c>
    </row>
    <row r="590" spans="2:65" s="13" customFormat="1">
      <c r="B590" s="154"/>
      <c r="D590" s="148" t="s">
        <v>193</v>
      </c>
      <c r="E590" s="155" t="s">
        <v>44</v>
      </c>
      <c r="F590" s="156" t="s">
        <v>738</v>
      </c>
      <c r="H590" s="157">
        <v>16</v>
      </c>
      <c r="I590" s="158"/>
      <c r="L590" s="154"/>
      <c r="M590" s="159"/>
      <c r="T590" s="160"/>
      <c r="AT590" s="155" t="s">
        <v>193</v>
      </c>
      <c r="AU590" s="155" t="s">
        <v>92</v>
      </c>
      <c r="AV590" s="13" t="s">
        <v>92</v>
      </c>
      <c r="AW590" s="13" t="s">
        <v>42</v>
      </c>
      <c r="AX590" s="13" t="s">
        <v>82</v>
      </c>
      <c r="AY590" s="155" t="s">
        <v>184</v>
      </c>
    </row>
    <row r="591" spans="2:65" s="13" customFormat="1">
      <c r="B591" s="154"/>
      <c r="D591" s="148" t="s">
        <v>193</v>
      </c>
      <c r="E591" s="155" t="s">
        <v>44</v>
      </c>
      <c r="F591" s="156" t="s">
        <v>739</v>
      </c>
      <c r="H591" s="157">
        <v>1.885</v>
      </c>
      <c r="I591" s="158"/>
      <c r="L591" s="154"/>
      <c r="M591" s="159"/>
      <c r="T591" s="160"/>
      <c r="AT591" s="155" t="s">
        <v>193</v>
      </c>
      <c r="AU591" s="155" t="s">
        <v>92</v>
      </c>
      <c r="AV591" s="13" t="s">
        <v>92</v>
      </c>
      <c r="AW591" s="13" t="s">
        <v>42</v>
      </c>
      <c r="AX591" s="13" t="s">
        <v>82</v>
      </c>
      <c r="AY591" s="155" t="s">
        <v>184</v>
      </c>
    </row>
    <row r="592" spans="2:65" s="13" customFormat="1">
      <c r="B592" s="154"/>
      <c r="D592" s="148" t="s">
        <v>193</v>
      </c>
      <c r="E592" s="155" t="s">
        <v>44</v>
      </c>
      <c r="F592" s="156" t="s">
        <v>740</v>
      </c>
      <c r="H592" s="157">
        <v>4.3979999999999997</v>
      </c>
      <c r="I592" s="158"/>
      <c r="L592" s="154"/>
      <c r="M592" s="159"/>
      <c r="T592" s="160"/>
      <c r="AT592" s="155" t="s">
        <v>193</v>
      </c>
      <c r="AU592" s="155" t="s">
        <v>92</v>
      </c>
      <c r="AV592" s="13" t="s">
        <v>92</v>
      </c>
      <c r="AW592" s="13" t="s">
        <v>42</v>
      </c>
      <c r="AX592" s="13" t="s">
        <v>82</v>
      </c>
      <c r="AY592" s="155" t="s">
        <v>184</v>
      </c>
    </row>
    <row r="593" spans="2:65" s="14" customFormat="1">
      <c r="B593" s="161"/>
      <c r="D593" s="148" t="s">
        <v>193</v>
      </c>
      <c r="E593" s="162" t="s">
        <v>44</v>
      </c>
      <c r="F593" s="163" t="s">
        <v>210</v>
      </c>
      <c r="H593" s="164">
        <v>328.52300000000002</v>
      </c>
      <c r="I593" s="165"/>
      <c r="L593" s="161"/>
      <c r="M593" s="166"/>
      <c r="T593" s="167"/>
      <c r="AT593" s="162" t="s">
        <v>193</v>
      </c>
      <c r="AU593" s="162" t="s">
        <v>92</v>
      </c>
      <c r="AV593" s="14" t="s">
        <v>189</v>
      </c>
      <c r="AW593" s="14" t="s">
        <v>42</v>
      </c>
      <c r="AX593" s="14" t="s">
        <v>90</v>
      </c>
      <c r="AY593" s="162" t="s">
        <v>184</v>
      </c>
    </row>
    <row r="594" spans="2:65" s="1" customFormat="1" ht="55.5" customHeight="1">
      <c r="B594" s="34"/>
      <c r="C594" s="130" t="s">
        <v>741</v>
      </c>
      <c r="D594" s="130" t="s">
        <v>99</v>
      </c>
      <c r="E594" s="131" t="s">
        <v>742</v>
      </c>
      <c r="F594" s="132" t="s">
        <v>743</v>
      </c>
      <c r="G594" s="133" t="s">
        <v>106</v>
      </c>
      <c r="H594" s="134">
        <v>328.52300000000002</v>
      </c>
      <c r="I594" s="135"/>
      <c r="J594" s="136">
        <f>ROUND(I594*H594,2)</f>
        <v>0</v>
      </c>
      <c r="K594" s="132" t="s">
        <v>188</v>
      </c>
      <c r="L594" s="34"/>
      <c r="M594" s="137" t="s">
        <v>44</v>
      </c>
      <c r="N594" s="138" t="s">
        <v>53</v>
      </c>
      <c r="P594" s="139">
        <f>O594*H594</f>
        <v>0</v>
      </c>
      <c r="Q594" s="139">
        <v>5.0000000000000002E-5</v>
      </c>
      <c r="R594" s="139">
        <f>Q594*H594</f>
        <v>1.642615E-2</v>
      </c>
      <c r="S594" s="139">
        <v>0</v>
      </c>
      <c r="T594" s="140">
        <f>S594*H594</f>
        <v>0</v>
      </c>
      <c r="AR594" s="141" t="s">
        <v>189</v>
      </c>
      <c r="AT594" s="141" t="s">
        <v>99</v>
      </c>
      <c r="AU594" s="141" t="s">
        <v>92</v>
      </c>
      <c r="AY594" s="18" t="s">
        <v>184</v>
      </c>
      <c r="BE594" s="142">
        <f>IF(N594="základní",J594,0)</f>
        <v>0</v>
      </c>
      <c r="BF594" s="142">
        <f>IF(N594="snížená",J594,0)</f>
        <v>0</v>
      </c>
      <c r="BG594" s="142">
        <f>IF(N594="zákl. přenesená",J594,0)</f>
        <v>0</v>
      </c>
      <c r="BH594" s="142">
        <f>IF(N594="sníž. přenesená",J594,0)</f>
        <v>0</v>
      </c>
      <c r="BI594" s="142">
        <f>IF(N594="nulová",J594,0)</f>
        <v>0</v>
      </c>
      <c r="BJ594" s="18" t="s">
        <v>90</v>
      </c>
      <c r="BK594" s="142">
        <f>ROUND(I594*H594,2)</f>
        <v>0</v>
      </c>
      <c r="BL594" s="18" t="s">
        <v>189</v>
      </c>
      <c r="BM594" s="141" t="s">
        <v>744</v>
      </c>
    </row>
    <row r="595" spans="2:65" s="1" customFormat="1">
      <c r="B595" s="34"/>
      <c r="D595" s="143" t="s">
        <v>191</v>
      </c>
      <c r="F595" s="144" t="s">
        <v>745</v>
      </c>
      <c r="I595" s="145"/>
      <c r="L595" s="34"/>
      <c r="M595" s="146"/>
      <c r="T595" s="55"/>
      <c r="AT595" s="18" t="s">
        <v>191</v>
      </c>
      <c r="AU595" s="18" t="s">
        <v>92</v>
      </c>
    </row>
    <row r="596" spans="2:65" s="12" customFormat="1">
      <c r="B596" s="147"/>
      <c r="D596" s="148" t="s">
        <v>193</v>
      </c>
      <c r="E596" s="149" t="s">
        <v>44</v>
      </c>
      <c r="F596" s="150" t="s">
        <v>746</v>
      </c>
      <c r="H596" s="149" t="s">
        <v>44</v>
      </c>
      <c r="I596" s="151"/>
      <c r="L596" s="147"/>
      <c r="M596" s="152"/>
      <c r="T596" s="153"/>
      <c r="AT596" s="149" t="s">
        <v>193</v>
      </c>
      <c r="AU596" s="149" t="s">
        <v>92</v>
      </c>
      <c r="AV596" s="12" t="s">
        <v>90</v>
      </c>
      <c r="AW596" s="12" t="s">
        <v>42</v>
      </c>
      <c r="AX596" s="12" t="s">
        <v>82</v>
      </c>
      <c r="AY596" s="149" t="s">
        <v>184</v>
      </c>
    </row>
    <row r="597" spans="2:65" s="13" customFormat="1">
      <c r="B597" s="154"/>
      <c r="D597" s="148" t="s">
        <v>193</v>
      </c>
      <c r="E597" s="155" t="s">
        <v>44</v>
      </c>
      <c r="F597" s="156" t="s">
        <v>747</v>
      </c>
      <c r="H597" s="157">
        <v>328.52300000000002</v>
      </c>
      <c r="I597" s="158"/>
      <c r="L597" s="154"/>
      <c r="M597" s="159"/>
      <c r="T597" s="160"/>
      <c r="AT597" s="155" t="s">
        <v>193</v>
      </c>
      <c r="AU597" s="155" t="s">
        <v>92</v>
      </c>
      <c r="AV597" s="13" t="s">
        <v>92</v>
      </c>
      <c r="AW597" s="13" t="s">
        <v>42</v>
      </c>
      <c r="AX597" s="13" t="s">
        <v>90</v>
      </c>
      <c r="AY597" s="155" t="s">
        <v>184</v>
      </c>
    </row>
    <row r="598" spans="2:65" s="1" customFormat="1" ht="37.799999999999997" customHeight="1">
      <c r="B598" s="34"/>
      <c r="C598" s="130" t="s">
        <v>748</v>
      </c>
      <c r="D598" s="130" t="s">
        <v>99</v>
      </c>
      <c r="E598" s="131" t="s">
        <v>749</v>
      </c>
      <c r="F598" s="132" t="s">
        <v>750</v>
      </c>
      <c r="G598" s="133" t="s">
        <v>106</v>
      </c>
      <c r="H598" s="134">
        <v>328.52300000000002</v>
      </c>
      <c r="I598" s="135"/>
      <c r="J598" s="136">
        <f>ROUND(I598*H598,2)</f>
        <v>0</v>
      </c>
      <c r="K598" s="132" t="s">
        <v>188</v>
      </c>
      <c r="L598" s="34"/>
      <c r="M598" s="137" t="s">
        <v>44</v>
      </c>
      <c r="N598" s="138" t="s">
        <v>53</v>
      </c>
      <c r="P598" s="139">
        <f>O598*H598</f>
        <v>0</v>
      </c>
      <c r="Q598" s="139">
        <v>4.4999999999999999E-4</v>
      </c>
      <c r="R598" s="139">
        <f>Q598*H598</f>
        <v>0.14783535</v>
      </c>
      <c r="S598" s="139">
        <v>0</v>
      </c>
      <c r="T598" s="140">
        <f>S598*H598</f>
        <v>0</v>
      </c>
      <c r="AR598" s="141" t="s">
        <v>189</v>
      </c>
      <c r="AT598" s="141" t="s">
        <v>99</v>
      </c>
      <c r="AU598" s="141" t="s">
        <v>92</v>
      </c>
      <c r="AY598" s="18" t="s">
        <v>184</v>
      </c>
      <c r="BE598" s="142">
        <f>IF(N598="základní",J598,0)</f>
        <v>0</v>
      </c>
      <c r="BF598" s="142">
        <f>IF(N598="snížená",J598,0)</f>
        <v>0</v>
      </c>
      <c r="BG598" s="142">
        <f>IF(N598="zákl. přenesená",J598,0)</f>
        <v>0</v>
      </c>
      <c r="BH598" s="142">
        <f>IF(N598="sníž. přenesená",J598,0)</f>
        <v>0</v>
      </c>
      <c r="BI598" s="142">
        <f>IF(N598="nulová",J598,0)</f>
        <v>0</v>
      </c>
      <c r="BJ598" s="18" t="s">
        <v>90</v>
      </c>
      <c r="BK598" s="142">
        <f>ROUND(I598*H598,2)</f>
        <v>0</v>
      </c>
      <c r="BL598" s="18" t="s">
        <v>189</v>
      </c>
      <c r="BM598" s="141" t="s">
        <v>751</v>
      </c>
    </row>
    <row r="599" spans="2:65" s="1" customFormat="1">
      <c r="B599" s="34"/>
      <c r="D599" s="143" t="s">
        <v>191</v>
      </c>
      <c r="F599" s="144" t="s">
        <v>752</v>
      </c>
      <c r="I599" s="145"/>
      <c r="L599" s="34"/>
      <c r="M599" s="146"/>
      <c r="T599" s="55"/>
      <c r="AT599" s="18" t="s">
        <v>191</v>
      </c>
      <c r="AU599" s="18" t="s">
        <v>92</v>
      </c>
    </row>
    <row r="600" spans="2:65" s="12" customFormat="1">
      <c r="B600" s="147"/>
      <c r="D600" s="148" t="s">
        <v>193</v>
      </c>
      <c r="E600" s="149" t="s">
        <v>44</v>
      </c>
      <c r="F600" s="150" t="s">
        <v>746</v>
      </c>
      <c r="H600" s="149" t="s">
        <v>44</v>
      </c>
      <c r="I600" s="151"/>
      <c r="L600" s="147"/>
      <c r="M600" s="152"/>
      <c r="T600" s="153"/>
      <c r="AT600" s="149" t="s">
        <v>193</v>
      </c>
      <c r="AU600" s="149" t="s">
        <v>92</v>
      </c>
      <c r="AV600" s="12" t="s">
        <v>90</v>
      </c>
      <c r="AW600" s="12" t="s">
        <v>42</v>
      </c>
      <c r="AX600" s="12" t="s">
        <v>82</v>
      </c>
      <c r="AY600" s="149" t="s">
        <v>184</v>
      </c>
    </row>
    <row r="601" spans="2:65" s="13" customFormat="1">
      <c r="B601" s="154"/>
      <c r="D601" s="148" t="s">
        <v>193</v>
      </c>
      <c r="E601" s="155" t="s">
        <v>44</v>
      </c>
      <c r="F601" s="156" t="s">
        <v>747</v>
      </c>
      <c r="H601" s="157">
        <v>328.52300000000002</v>
      </c>
      <c r="I601" s="158"/>
      <c r="L601" s="154"/>
      <c r="M601" s="159"/>
      <c r="T601" s="160"/>
      <c r="AT601" s="155" t="s">
        <v>193</v>
      </c>
      <c r="AU601" s="155" t="s">
        <v>92</v>
      </c>
      <c r="AV601" s="13" t="s">
        <v>92</v>
      </c>
      <c r="AW601" s="13" t="s">
        <v>42</v>
      </c>
      <c r="AX601" s="13" t="s">
        <v>90</v>
      </c>
      <c r="AY601" s="155" t="s">
        <v>184</v>
      </c>
    </row>
    <row r="602" spans="2:65" s="1" customFormat="1" ht="24.15" customHeight="1">
      <c r="B602" s="34"/>
      <c r="C602" s="130" t="s">
        <v>753</v>
      </c>
      <c r="D602" s="130" t="s">
        <v>99</v>
      </c>
      <c r="E602" s="131" t="s">
        <v>754</v>
      </c>
      <c r="F602" s="132" t="s">
        <v>755</v>
      </c>
      <c r="G602" s="133" t="s">
        <v>101</v>
      </c>
      <c r="H602" s="134">
        <v>1427.655</v>
      </c>
      <c r="I602" s="135"/>
      <c r="J602" s="136">
        <f>ROUND(I602*H602,2)</f>
        <v>0</v>
      </c>
      <c r="K602" s="132" t="s">
        <v>188</v>
      </c>
      <c r="L602" s="34"/>
      <c r="M602" s="137" t="s">
        <v>44</v>
      </c>
      <c r="N602" s="138" t="s">
        <v>53</v>
      </c>
      <c r="P602" s="139">
        <f>O602*H602</f>
        <v>0</v>
      </c>
      <c r="Q602" s="139">
        <v>6.8999999999999997E-4</v>
      </c>
      <c r="R602" s="139">
        <f>Q602*H602</f>
        <v>0.98508194999999998</v>
      </c>
      <c r="S602" s="139">
        <v>0</v>
      </c>
      <c r="T602" s="140">
        <f>S602*H602</f>
        <v>0</v>
      </c>
      <c r="AR602" s="141" t="s">
        <v>189</v>
      </c>
      <c r="AT602" s="141" t="s">
        <v>99</v>
      </c>
      <c r="AU602" s="141" t="s">
        <v>92</v>
      </c>
      <c r="AY602" s="18" t="s">
        <v>184</v>
      </c>
      <c r="BE602" s="142">
        <f>IF(N602="základní",J602,0)</f>
        <v>0</v>
      </c>
      <c r="BF602" s="142">
        <f>IF(N602="snížená",J602,0)</f>
        <v>0</v>
      </c>
      <c r="BG602" s="142">
        <f>IF(N602="zákl. přenesená",J602,0)</f>
        <v>0</v>
      </c>
      <c r="BH602" s="142">
        <f>IF(N602="sníž. přenesená",J602,0)</f>
        <v>0</v>
      </c>
      <c r="BI602" s="142">
        <f>IF(N602="nulová",J602,0)</f>
        <v>0</v>
      </c>
      <c r="BJ602" s="18" t="s">
        <v>90</v>
      </c>
      <c r="BK602" s="142">
        <f>ROUND(I602*H602,2)</f>
        <v>0</v>
      </c>
      <c r="BL602" s="18" t="s">
        <v>189</v>
      </c>
      <c r="BM602" s="141" t="s">
        <v>756</v>
      </c>
    </row>
    <row r="603" spans="2:65" s="1" customFormat="1">
      <c r="B603" s="34"/>
      <c r="D603" s="143" t="s">
        <v>191</v>
      </c>
      <c r="F603" s="144" t="s">
        <v>757</v>
      </c>
      <c r="I603" s="145"/>
      <c r="L603" s="34"/>
      <c r="M603" s="146"/>
      <c r="T603" s="55"/>
      <c r="AT603" s="18" t="s">
        <v>191</v>
      </c>
      <c r="AU603" s="18" t="s">
        <v>92</v>
      </c>
    </row>
    <row r="604" spans="2:65" s="12" customFormat="1">
      <c r="B604" s="147"/>
      <c r="D604" s="148" t="s">
        <v>193</v>
      </c>
      <c r="E604" s="149" t="s">
        <v>44</v>
      </c>
      <c r="F604" s="150" t="s">
        <v>194</v>
      </c>
      <c r="H604" s="149" t="s">
        <v>44</v>
      </c>
      <c r="I604" s="151"/>
      <c r="L604" s="147"/>
      <c r="M604" s="152"/>
      <c r="T604" s="153"/>
      <c r="AT604" s="149" t="s">
        <v>193</v>
      </c>
      <c r="AU604" s="149" t="s">
        <v>92</v>
      </c>
      <c r="AV604" s="12" t="s">
        <v>90</v>
      </c>
      <c r="AW604" s="12" t="s">
        <v>42</v>
      </c>
      <c r="AX604" s="12" t="s">
        <v>82</v>
      </c>
      <c r="AY604" s="149" t="s">
        <v>184</v>
      </c>
    </row>
    <row r="605" spans="2:65" s="12" customFormat="1">
      <c r="B605" s="147"/>
      <c r="D605" s="148" t="s">
        <v>193</v>
      </c>
      <c r="E605" s="149" t="s">
        <v>44</v>
      </c>
      <c r="F605" s="150" t="s">
        <v>195</v>
      </c>
      <c r="H605" s="149" t="s">
        <v>44</v>
      </c>
      <c r="I605" s="151"/>
      <c r="L605" s="147"/>
      <c r="M605" s="152"/>
      <c r="T605" s="153"/>
      <c r="AT605" s="149" t="s">
        <v>193</v>
      </c>
      <c r="AU605" s="149" t="s">
        <v>92</v>
      </c>
      <c r="AV605" s="12" t="s">
        <v>90</v>
      </c>
      <c r="AW605" s="12" t="s">
        <v>42</v>
      </c>
      <c r="AX605" s="12" t="s">
        <v>82</v>
      </c>
      <c r="AY605" s="149" t="s">
        <v>184</v>
      </c>
    </row>
    <row r="606" spans="2:65" s="12" customFormat="1">
      <c r="B606" s="147"/>
      <c r="D606" s="148" t="s">
        <v>193</v>
      </c>
      <c r="E606" s="149" t="s">
        <v>44</v>
      </c>
      <c r="F606" s="150" t="s">
        <v>273</v>
      </c>
      <c r="H606" s="149" t="s">
        <v>44</v>
      </c>
      <c r="I606" s="151"/>
      <c r="L606" s="147"/>
      <c r="M606" s="152"/>
      <c r="T606" s="153"/>
      <c r="AT606" s="149" t="s">
        <v>193</v>
      </c>
      <c r="AU606" s="149" t="s">
        <v>92</v>
      </c>
      <c r="AV606" s="12" t="s">
        <v>90</v>
      </c>
      <c r="AW606" s="12" t="s">
        <v>42</v>
      </c>
      <c r="AX606" s="12" t="s">
        <v>82</v>
      </c>
      <c r="AY606" s="149" t="s">
        <v>184</v>
      </c>
    </row>
    <row r="607" spans="2:65" s="12" customFormat="1">
      <c r="B607" s="147"/>
      <c r="D607" s="148" t="s">
        <v>193</v>
      </c>
      <c r="E607" s="149" t="s">
        <v>44</v>
      </c>
      <c r="F607" s="150" t="s">
        <v>758</v>
      </c>
      <c r="H607" s="149" t="s">
        <v>44</v>
      </c>
      <c r="I607" s="151"/>
      <c r="L607" s="147"/>
      <c r="M607" s="152"/>
      <c r="T607" s="153"/>
      <c r="AT607" s="149" t="s">
        <v>193</v>
      </c>
      <c r="AU607" s="149" t="s">
        <v>92</v>
      </c>
      <c r="AV607" s="12" t="s">
        <v>90</v>
      </c>
      <c r="AW607" s="12" t="s">
        <v>42</v>
      </c>
      <c r="AX607" s="12" t="s">
        <v>82</v>
      </c>
      <c r="AY607" s="149" t="s">
        <v>184</v>
      </c>
    </row>
    <row r="608" spans="2:65" s="13" customFormat="1">
      <c r="B608" s="154"/>
      <c r="D608" s="148" t="s">
        <v>193</v>
      </c>
      <c r="E608" s="155" t="s">
        <v>44</v>
      </c>
      <c r="F608" s="156" t="s">
        <v>125</v>
      </c>
      <c r="H608" s="157">
        <v>661.24</v>
      </c>
      <c r="I608" s="158"/>
      <c r="L608" s="154"/>
      <c r="M608" s="159"/>
      <c r="T608" s="160"/>
      <c r="AT608" s="155" t="s">
        <v>193</v>
      </c>
      <c r="AU608" s="155" t="s">
        <v>92</v>
      </c>
      <c r="AV608" s="13" t="s">
        <v>92</v>
      </c>
      <c r="AW608" s="13" t="s">
        <v>42</v>
      </c>
      <c r="AX608" s="13" t="s">
        <v>82</v>
      </c>
      <c r="AY608" s="155" t="s">
        <v>184</v>
      </c>
    </row>
    <row r="609" spans="2:65" s="13" customFormat="1">
      <c r="B609" s="154"/>
      <c r="D609" s="148" t="s">
        <v>193</v>
      </c>
      <c r="E609" s="155" t="s">
        <v>44</v>
      </c>
      <c r="F609" s="156" t="s">
        <v>128</v>
      </c>
      <c r="H609" s="157">
        <v>16.940000000000001</v>
      </c>
      <c r="I609" s="158"/>
      <c r="L609" s="154"/>
      <c r="M609" s="159"/>
      <c r="T609" s="160"/>
      <c r="AT609" s="155" t="s">
        <v>193</v>
      </c>
      <c r="AU609" s="155" t="s">
        <v>92</v>
      </c>
      <c r="AV609" s="13" t="s">
        <v>92</v>
      </c>
      <c r="AW609" s="13" t="s">
        <v>42</v>
      </c>
      <c r="AX609" s="13" t="s">
        <v>82</v>
      </c>
      <c r="AY609" s="155" t="s">
        <v>184</v>
      </c>
    </row>
    <row r="610" spans="2:65" s="13" customFormat="1">
      <c r="B610" s="154"/>
      <c r="D610" s="148" t="s">
        <v>193</v>
      </c>
      <c r="E610" s="155" t="s">
        <v>44</v>
      </c>
      <c r="F610" s="156" t="s">
        <v>134</v>
      </c>
      <c r="H610" s="157">
        <v>261.81</v>
      </c>
      <c r="I610" s="158"/>
      <c r="L610" s="154"/>
      <c r="M610" s="159"/>
      <c r="T610" s="160"/>
      <c r="AT610" s="155" t="s">
        <v>193</v>
      </c>
      <c r="AU610" s="155" t="s">
        <v>92</v>
      </c>
      <c r="AV610" s="13" t="s">
        <v>92</v>
      </c>
      <c r="AW610" s="13" t="s">
        <v>42</v>
      </c>
      <c r="AX610" s="13" t="s">
        <v>82</v>
      </c>
      <c r="AY610" s="155" t="s">
        <v>184</v>
      </c>
    </row>
    <row r="611" spans="2:65" s="13" customFormat="1">
      <c r="B611" s="154"/>
      <c r="D611" s="148" t="s">
        <v>193</v>
      </c>
      <c r="E611" s="155" t="s">
        <v>44</v>
      </c>
      <c r="F611" s="156" t="s">
        <v>140</v>
      </c>
      <c r="H611" s="157">
        <v>157.56</v>
      </c>
      <c r="I611" s="158"/>
      <c r="L611" s="154"/>
      <c r="M611" s="159"/>
      <c r="T611" s="160"/>
      <c r="AT611" s="155" t="s">
        <v>193</v>
      </c>
      <c r="AU611" s="155" t="s">
        <v>92</v>
      </c>
      <c r="AV611" s="13" t="s">
        <v>92</v>
      </c>
      <c r="AW611" s="13" t="s">
        <v>42</v>
      </c>
      <c r="AX611" s="13" t="s">
        <v>82</v>
      </c>
      <c r="AY611" s="155" t="s">
        <v>184</v>
      </c>
    </row>
    <row r="612" spans="2:65" s="13" customFormat="1">
      <c r="B612" s="154"/>
      <c r="D612" s="148" t="s">
        <v>193</v>
      </c>
      <c r="E612" s="155" t="s">
        <v>44</v>
      </c>
      <c r="F612" s="156" t="s">
        <v>146</v>
      </c>
      <c r="H612" s="157">
        <v>32.090000000000003</v>
      </c>
      <c r="I612" s="158"/>
      <c r="L612" s="154"/>
      <c r="M612" s="159"/>
      <c r="T612" s="160"/>
      <c r="AT612" s="155" t="s">
        <v>193</v>
      </c>
      <c r="AU612" s="155" t="s">
        <v>92</v>
      </c>
      <c r="AV612" s="13" t="s">
        <v>92</v>
      </c>
      <c r="AW612" s="13" t="s">
        <v>42</v>
      </c>
      <c r="AX612" s="13" t="s">
        <v>82</v>
      </c>
      <c r="AY612" s="155" t="s">
        <v>184</v>
      </c>
    </row>
    <row r="613" spans="2:65" s="13" customFormat="1">
      <c r="B613" s="154"/>
      <c r="D613" s="148" t="s">
        <v>193</v>
      </c>
      <c r="E613" s="155" t="s">
        <v>44</v>
      </c>
      <c r="F613" s="156" t="s">
        <v>149</v>
      </c>
      <c r="H613" s="157">
        <v>7.92</v>
      </c>
      <c r="I613" s="158"/>
      <c r="L613" s="154"/>
      <c r="M613" s="159"/>
      <c r="T613" s="160"/>
      <c r="AT613" s="155" t="s">
        <v>193</v>
      </c>
      <c r="AU613" s="155" t="s">
        <v>92</v>
      </c>
      <c r="AV613" s="13" t="s">
        <v>92</v>
      </c>
      <c r="AW613" s="13" t="s">
        <v>42</v>
      </c>
      <c r="AX613" s="13" t="s">
        <v>82</v>
      </c>
      <c r="AY613" s="155" t="s">
        <v>184</v>
      </c>
    </row>
    <row r="614" spans="2:65" s="13" customFormat="1">
      <c r="B614" s="154"/>
      <c r="D614" s="148" t="s">
        <v>193</v>
      </c>
      <c r="E614" s="155" t="s">
        <v>44</v>
      </c>
      <c r="F614" s="156" t="s">
        <v>143</v>
      </c>
      <c r="H614" s="157">
        <v>29.54</v>
      </c>
      <c r="I614" s="158"/>
      <c r="L614" s="154"/>
      <c r="M614" s="159"/>
      <c r="T614" s="160"/>
      <c r="AT614" s="155" t="s">
        <v>193</v>
      </c>
      <c r="AU614" s="155" t="s">
        <v>92</v>
      </c>
      <c r="AV614" s="13" t="s">
        <v>92</v>
      </c>
      <c r="AW614" s="13" t="s">
        <v>42</v>
      </c>
      <c r="AX614" s="13" t="s">
        <v>82</v>
      </c>
      <c r="AY614" s="155" t="s">
        <v>184</v>
      </c>
    </row>
    <row r="615" spans="2:65" s="12" customFormat="1">
      <c r="B615" s="147"/>
      <c r="D615" s="148" t="s">
        <v>193</v>
      </c>
      <c r="E615" s="149" t="s">
        <v>44</v>
      </c>
      <c r="F615" s="150" t="s">
        <v>392</v>
      </c>
      <c r="H615" s="149" t="s">
        <v>44</v>
      </c>
      <c r="I615" s="151"/>
      <c r="L615" s="147"/>
      <c r="M615" s="152"/>
      <c r="T615" s="153"/>
      <c r="AT615" s="149" t="s">
        <v>193</v>
      </c>
      <c r="AU615" s="149" t="s">
        <v>92</v>
      </c>
      <c r="AV615" s="12" t="s">
        <v>90</v>
      </c>
      <c r="AW615" s="12" t="s">
        <v>42</v>
      </c>
      <c r="AX615" s="12" t="s">
        <v>82</v>
      </c>
      <c r="AY615" s="149" t="s">
        <v>184</v>
      </c>
    </row>
    <row r="616" spans="2:65" s="13" customFormat="1">
      <c r="B616" s="154"/>
      <c r="D616" s="148" t="s">
        <v>193</v>
      </c>
      <c r="E616" s="155" t="s">
        <v>44</v>
      </c>
      <c r="F616" s="156" t="s">
        <v>393</v>
      </c>
      <c r="H616" s="157">
        <v>93.135000000000005</v>
      </c>
      <c r="I616" s="158"/>
      <c r="L616" s="154"/>
      <c r="M616" s="159"/>
      <c r="T616" s="160"/>
      <c r="AT616" s="155" t="s">
        <v>193</v>
      </c>
      <c r="AU616" s="155" t="s">
        <v>92</v>
      </c>
      <c r="AV616" s="13" t="s">
        <v>92</v>
      </c>
      <c r="AW616" s="13" t="s">
        <v>42</v>
      </c>
      <c r="AX616" s="13" t="s">
        <v>82</v>
      </c>
      <c r="AY616" s="155" t="s">
        <v>184</v>
      </c>
    </row>
    <row r="617" spans="2:65" s="13" customFormat="1">
      <c r="B617" s="154"/>
      <c r="D617" s="148" t="s">
        <v>193</v>
      </c>
      <c r="E617" s="155" t="s">
        <v>44</v>
      </c>
      <c r="F617" s="156" t="s">
        <v>394</v>
      </c>
      <c r="H617" s="157">
        <v>14.3</v>
      </c>
      <c r="I617" s="158"/>
      <c r="L617" s="154"/>
      <c r="M617" s="159"/>
      <c r="T617" s="160"/>
      <c r="AT617" s="155" t="s">
        <v>193</v>
      </c>
      <c r="AU617" s="155" t="s">
        <v>92</v>
      </c>
      <c r="AV617" s="13" t="s">
        <v>92</v>
      </c>
      <c r="AW617" s="13" t="s">
        <v>42</v>
      </c>
      <c r="AX617" s="13" t="s">
        <v>82</v>
      </c>
      <c r="AY617" s="155" t="s">
        <v>184</v>
      </c>
    </row>
    <row r="618" spans="2:65" s="13" customFormat="1">
      <c r="B618" s="154"/>
      <c r="D618" s="148" t="s">
        <v>193</v>
      </c>
      <c r="E618" s="155" t="s">
        <v>44</v>
      </c>
      <c r="F618" s="156" t="s">
        <v>395</v>
      </c>
      <c r="H618" s="157">
        <v>3.5049999999999999</v>
      </c>
      <c r="I618" s="158"/>
      <c r="L618" s="154"/>
      <c r="M618" s="159"/>
      <c r="T618" s="160"/>
      <c r="AT618" s="155" t="s">
        <v>193</v>
      </c>
      <c r="AU618" s="155" t="s">
        <v>92</v>
      </c>
      <c r="AV618" s="13" t="s">
        <v>92</v>
      </c>
      <c r="AW618" s="13" t="s">
        <v>42</v>
      </c>
      <c r="AX618" s="13" t="s">
        <v>82</v>
      </c>
      <c r="AY618" s="155" t="s">
        <v>184</v>
      </c>
    </row>
    <row r="619" spans="2:65" s="13" customFormat="1">
      <c r="B619" s="154"/>
      <c r="D619" s="148" t="s">
        <v>193</v>
      </c>
      <c r="E619" s="155" t="s">
        <v>44</v>
      </c>
      <c r="F619" s="156" t="s">
        <v>396</v>
      </c>
      <c r="H619" s="157">
        <v>17.12</v>
      </c>
      <c r="I619" s="158"/>
      <c r="L619" s="154"/>
      <c r="M619" s="159"/>
      <c r="T619" s="160"/>
      <c r="AT619" s="155" t="s">
        <v>193</v>
      </c>
      <c r="AU619" s="155" t="s">
        <v>92</v>
      </c>
      <c r="AV619" s="13" t="s">
        <v>92</v>
      </c>
      <c r="AW619" s="13" t="s">
        <v>42</v>
      </c>
      <c r="AX619" s="13" t="s">
        <v>82</v>
      </c>
      <c r="AY619" s="155" t="s">
        <v>184</v>
      </c>
    </row>
    <row r="620" spans="2:65" s="13" customFormat="1">
      <c r="B620" s="154"/>
      <c r="D620" s="148" t="s">
        <v>193</v>
      </c>
      <c r="E620" s="155" t="s">
        <v>44</v>
      </c>
      <c r="F620" s="156" t="s">
        <v>397</v>
      </c>
      <c r="H620" s="157">
        <v>126.495</v>
      </c>
      <c r="I620" s="158"/>
      <c r="L620" s="154"/>
      <c r="M620" s="159"/>
      <c r="T620" s="160"/>
      <c r="AT620" s="155" t="s">
        <v>193</v>
      </c>
      <c r="AU620" s="155" t="s">
        <v>92</v>
      </c>
      <c r="AV620" s="13" t="s">
        <v>92</v>
      </c>
      <c r="AW620" s="13" t="s">
        <v>42</v>
      </c>
      <c r="AX620" s="13" t="s">
        <v>82</v>
      </c>
      <c r="AY620" s="155" t="s">
        <v>184</v>
      </c>
    </row>
    <row r="621" spans="2:65" s="13" customFormat="1">
      <c r="B621" s="154"/>
      <c r="D621" s="148" t="s">
        <v>193</v>
      </c>
      <c r="E621" s="155" t="s">
        <v>44</v>
      </c>
      <c r="F621" s="156" t="s">
        <v>398</v>
      </c>
      <c r="H621" s="157">
        <v>6</v>
      </c>
      <c r="I621" s="158"/>
      <c r="L621" s="154"/>
      <c r="M621" s="159"/>
      <c r="T621" s="160"/>
      <c r="AT621" s="155" t="s">
        <v>193</v>
      </c>
      <c r="AU621" s="155" t="s">
        <v>92</v>
      </c>
      <c r="AV621" s="13" t="s">
        <v>92</v>
      </c>
      <c r="AW621" s="13" t="s">
        <v>42</v>
      </c>
      <c r="AX621" s="13" t="s">
        <v>82</v>
      </c>
      <c r="AY621" s="155" t="s">
        <v>184</v>
      </c>
    </row>
    <row r="622" spans="2:65" s="14" customFormat="1">
      <c r="B622" s="161"/>
      <c r="D622" s="148" t="s">
        <v>193</v>
      </c>
      <c r="E622" s="162" t="s">
        <v>44</v>
      </c>
      <c r="F622" s="163" t="s">
        <v>210</v>
      </c>
      <c r="H622" s="164">
        <v>1427.655</v>
      </c>
      <c r="I622" s="165"/>
      <c r="L622" s="161"/>
      <c r="M622" s="166"/>
      <c r="T622" s="167"/>
      <c r="AT622" s="162" t="s">
        <v>193</v>
      </c>
      <c r="AU622" s="162" t="s">
        <v>92</v>
      </c>
      <c r="AV622" s="14" t="s">
        <v>189</v>
      </c>
      <c r="AW622" s="14" t="s">
        <v>42</v>
      </c>
      <c r="AX622" s="14" t="s">
        <v>90</v>
      </c>
      <c r="AY622" s="162" t="s">
        <v>184</v>
      </c>
    </row>
    <row r="623" spans="2:65" s="1" customFormat="1" ht="37.799999999999997" customHeight="1">
      <c r="B623" s="34"/>
      <c r="C623" s="130" t="s">
        <v>759</v>
      </c>
      <c r="D623" s="130" t="s">
        <v>99</v>
      </c>
      <c r="E623" s="131" t="s">
        <v>760</v>
      </c>
      <c r="F623" s="132" t="s">
        <v>761</v>
      </c>
      <c r="G623" s="133" t="s">
        <v>106</v>
      </c>
      <c r="H623" s="134">
        <v>343.04</v>
      </c>
      <c r="I623" s="135"/>
      <c r="J623" s="136">
        <f>ROUND(I623*H623,2)</f>
        <v>0</v>
      </c>
      <c r="K623" s="132" t="s">
        <v>188</v>
      </c>
      <c r="L623" s="34"/>
      <c r="M623" s="137" t="s">
        <v>44</v>
      </c>
      <c r="N623" s="138" t="s">
        <v>53</v>
      </c>
      <c r="P623" s="139">
        <f>O623*H623</f>
        <v>0</v>
      </c>
      <c r="Q623" s="139">
        <v>0</v>
      </c>
      <c r="R623" s="139">
        <f>Q623*H623</f>
        <v>0</v>
      </c>
      <c r="S623" s="139">
        <v>0</v>
      </c>
      <c r="T623" s="140">
        <f>S623*H623</f>
        <v>0</v>
      </c>
      <c r="AR623" s="141" t="s">
        <v>189</v>
      </c>
      <c r="AT623" s="141" t="s">
        <v>99</v>
      </c>
      <c r="AU623" s="141" t="s">
        <v>92</v>
      </c>
      <c r="AY623" s="18" t="s">
        <v>184</v>
      </c>
      <c r="BE623" s="142">
        <f>IF(N623="základní",J623,0)</f>
        <v>0</v>
      </c>
      <c r="BF623" s="142">
        <f>IF(N623="snížená",J623,0)</f>
        <v>0</v>
      </c>
      <c r="BG623" s="142">
        <f>IF(N623="zákl. přenesená",J623,0)</f>
        <v>0</v>
      </c>
      <c r="BH623" s="142">
        <f>IF(N623="sníž. přenesená",J623,0)</f>
        <v>0</v>
      </c>
      <c r="BI623" s="142">
        <f>IF(N623="nulová",J623,0)</f>
        <v>0</v>
      </c>
      <c r="BJ623" s="18" t="s">
        <v>90</v>
      </c>
      <c r="BK623" s="142">
        <f>ROUND(I623*H623,2)</f>
        <v>0</v>
      </c>
      <c r="BL623" s="18" t="s">
        <v>189</v>
      </c>
      <c r="BM623" s="141" t="s">
        <v>762</v>
      </c>
    </row>
    <row r="624" spans="2:65" s="1" customFormat="1">
      <c r="B624" s="34"/>
      <c r="D624" s="143" t="s">
        <v>191</v>
      </c>
      <c r="F624" s="144" t="s">
        <v>763</v>
      </c>
      <c r="I624" s="145"/>
      <c r="L624" s="34"/>
      <c r="M624" s="146"/>
      <c r="T624" s="55"/>
      <c r="AT624" s="18" t="s">
        <v>191</v>
      </c>
      <c r="AU624" s="18" t="s">
        <v>92</v>
      </c>
    </row>
    <row r="625" spans="2:65" s="12" customFormat="1">
      <c r="B625" s="147"/>
      <c r="D625" s="148" t="s">
        <v>193</v>
      </c>
      <c r="E625" s="149" t="s">
        <v>44</v>
      </c>
      <c r="F625" s="150" t="s">
        <v>195</v>
      </c>
      <c r="H625" s="149" t="s">
        <v>44</v>
      </c>
      <c r="I625" s="151"/>
      <c r="L625" s="147"/>
      <c r="M625" s="152"/>
      <c r="T625" s="153"/>
      <c r="AT625" s="149" t="s">
        <v>193</v>
      </c>
      <c r="AU625" s="149" t="s">
        <v>92</v>
      </c>
      <c r="AV625" s="12" t="s">
        <v>90</v>
      </c>
      <c r="AW625" s="12" t="s">
        <v>42</v>
      </c>
      <c r="AX625" s="12" t="s">
        <v>82</v>
      </c>
      <c r="AY625" s="149" t="s">
        <v>184</v>
      </c>
    </row>
    <row r="626" spans="2:65" s="12" customFormat="1">
      <c r="B626" s="147"/>
      <c r="D626" s="148" t="s">
        <v>193</v>
      </c>
      <c r="E626" s="149" t="s">
        <v>44</v>
      </c>
      <c r="F626" s="150" t="s">
        <v>273</v>
      </c>
      <c r="H626" s="149" t="s">
        <v>44</v>
      </c>
      <c r="I626" s="151"/>
      <c r="L626" s="147"/>
      <c r="M626" s="152"/>
      <c r="T626" s="153"/>
      <c r="AT626" s="149" t="s">
        <v>193</v>
      </c>
      <c r="AU626" s="149" t="s">
        <v>92</v>
      </c>
      <c r="AV626" s="12" t="s">
        <v>90</v>
      </c>
      <c r="AW626" s="12" t="s">
        <v>42</v>
      </c>
      <c r="AX626" s="12" t="s">
        <v>82</v>
      </c>
      <c r="AY626" s="149" t="s">
        <v>184</v>
      </c>
    </row>
    <row r="627" spans="2:65" s="13" customFormat="1">
      <c r="B627" s="154"/>
      <c r="D627" s="148" t="s">
        <v>193</v>
      </c>
      <c r="E627" s="155" t="s">
        <v>44</v>
      </c>
      <c r="F627" s="156" t="s">
        <v>764</v>
      </c>
      <c r="H627" s="157">
        <v>315.12</v>
      </c>
      <c r="I627" s="158"/>
      <c r="L627" s="154"/>
      <c r="M627" s="159"/>
      <c r="T627" s="160"/>
      <c r="AT627" s="155" t="s">
        <v>193</v>
      </c>
      <c r="AU627" s="155" t="s">
        <v>92</v>
      </c>
      <c r="AV627" s="13" t="s">
        <v>92</v>
      </c>
      <c r="AW627" s="13" t="s">
        <v>42</v>
      </c>
      <c r="AX627" s="13" t="s">
        <v>82</v>
      </c>
      <c r="AY627" s="155" t="s">
        <v>184</v>
      </c>
    </row>
    <row r="628" spans="2:65" s="13" customFormat="1">
      <c r="B628" s="154"/>
      <c r="D628" s="148" t="s">
        <v>193</v>
      </c>
      <c r="E628" s="155" t="s">
        <v>44</v>
      </c>
      <c r="F628" s="156" t="s">
        <v>765</v>
      </c>
      <c r="H628" s="157">
        <v>27.92</v>
      </c>
      <c r="I628" s="158"/>
      <c r="L628" s="154"/>
      <c r="M628" s="159"/>
      <c r="T628" s="160"/>
      <c r="AT628" s="155" t="s">
        <v>193</v>
      </c>
      <c r="AU628" s="155" t="s">
        <v>92</v>
      </c>
      <c r="AV628" s="13" t="s">
        <v>92</v>
      </c>
      <c r="AW628" s="13" t="s">
        <v>42</v>
      </c>
      <c r="AX628" s="13" t="s">
        <v>82</v>
      </c>
      <c r="AY628" s="155" t="s">
        <v>184</v>
      </c>
    </row>
    <row r="629" spans="2:65" s="14" customFormat="1">
      <c r="B629" s="161"/>
      <c r="D629" s="148" t="s">
        <v>193</v>
      </c>
      <c r="E629" s="162" t="s">
        <v>44</v>
      </c>
      <c r="F629" s="163" t="s">
        <v>210</v>
      </c>
      <c r="H629" s="164">
        <v>343.04</v>
      </c>
      <c r="I629" s="165"/>
      <c r="L629" s="161"/>
      <c r="M629" s="166"/>
      <c r="T629" s="167"/>
      <c r="AT629" s="162" t="s">
        <v>193</v>
      </c>
      <c r="AU629" s="162" t="s">
        <v>92</v>
      </c>
      <c r="AV629" s="14" t="s">
        <v>189</v>
      </c>
      <c r="AW629" s="14" t="s">
        <v>42</v>
      </c>
      <c r="AX629" s="14" t="s">
        <v>90</v>
      </c>
      <c r="AY629" s="162" t="s">
        <v>184</v>
      </c>
    </row>
    <row r="630" spans="2:65" s="1" customFormat="1" ht="62.7" customHeight="1">
      <c r="B630" s="34"/>
      <c r="C630" s="130" t="s">
        <v>766</v>
      </c>
      <c r="D630" s="130" t="s">
        <v>99</v>
      </c>
      <c r="E630" s="131" t="s">
        <v>767</v>
      </c>
      <c r="F630" s="132" t="s">
        <v>768</v>
      </c>
      <c r="G630" s="133" t="s">
        <v>106</v>
      </c>
      <c r="H630" s="134">
        <v>343.04</v>
      </c>
      <c r="I630" s="135"/>
      <c r="J630" s="136">
        <f>ROUND(I630*H630,2)</f>
        <v>0</v>
      </c>
      <c r="K630" s="132" t="s">
        <v>188</v>
      </c>
      <c r="L630" s="34"/>
      <c r="M630" s="137" t="s">
        <v>44</v>
      </c>
      <c r="N630" s="138" t="s">
        <v>53</v>
      </c>
      <c r="P630" s="139">
        <f>O630*H630</f>
        <v>0</v>
      </c>
      <c r="Q630" s="139">
        <v>6.0999999999999997E-4</v>
      </c>
      <c r="R630" s="139">
        <f>Q630*H630</f>
        <v>0.20925440000000001</v>
      </c>
      <c r="S630" s="139">
        <v>0</v>
      </c>
      <c r="T630" s="140">
        <f>S630*H630</f>
        <v>0</v>
      </c>
      <c r="AR630" s="141" t="s">
        <v>189</v>
      </c>
      <c r="AT630" s="141" t="s">
        <v>99</v>
      </c>
      <c r="AU630" s="141" t="s">
        <v>92</v>
      </c>
      <c r="AY630" s="18" t="s">
        <v>184</v>
      </c>
      <c r="BE630" s="142">
        <f>IF(N630="základní",J630,0)</f>
        <v>0</v>
      </c>
      <c r="BF630" s="142">
        <f>IF(N630="snížená",J630,0)</f>
        <v>0</v>
      </c>
      <c r="BG630" s="142">
        <f>IF(N630="zákl. přenesená",J630,0)</f>
        <v>0</v>
      </c>
      <c r="BH630" s="142">
        <f>IF(N630="sníž. přenesená",J630,0)</f>
        <v>0</v>
      </c>
      <c r="BI630" s="142">
        <f>IF(N630="nulová",J630,0)</f>
        <v>0</v>
      </c>
      <c r="BJ630" s="18" t="s">
        <v>90</v>
      </c>
      <c r="BK630" s="142">
        <f>ROUND(I630*H630,2)</f>
        <v>0</v>
      </c>
      <c r="BL630" s="18" t="s">
        <v>189</v>
      </c>
      <c r="BM630" s="141" t="s">
        <v>769</v>
      </c>
    </row>
    <row r="631" spans="2:65" s="1" customFormat="1">
      <c r="B631" s="34"/>
      <c r="D631" s="143" t="s">
        <v>191</v>
      </c>
      <c r="F631" s="144" t="s">
        <v>770</v>
      </c>
      <c r="I631" s="145"/>
      <c r="L631" s="34"/>
      <c r="M631" s="146"/>
      <c r="T631" s="55"/>
      <c r="AT631" s="18" t="s">
        <v>191</v>
      </c>
      <c r="AU631" s="18" t="s">
        <v>92</v>
      </c>
    </row>
    <row r="632" spans="2:65" s="12" customFormat="1">
      <c r="B632" s="147"/>
      <c r="D632" s="148" t="s">
        <v>193</v>
      </c>
      <c r="E632" s="149" t="s">
        <v>44</v>
      </c>
      <c r="F632" s="150" t="s">
        <v>771</v>
      </c>
      <c r="H632" s="149" t="s">
        <v>44</v>
      </c>
      <c r="I632" s="151"/>
      <c r="L632" s="147"/>
      <c r="M632" s="152"/>
      <c r="T632" s="153"/>
      <c r="AT632" s="149" t="s">
        <v>193</v>
      </c>
      <c r="AU632" s="149" t="s">
        <v>92</v>
      </c>
      <c r="AV632" s="12" t="s">
        <v>90</v>
      </c>
      <c r="AW632" s="12" t="s">
        <v>42</v>
      </c>
      <c r="AX632" s="12" t="s">
        <v>82</v>
      </c>
      <c r="AY632" s="149" t="s">
        <v>184</v>
      </c>
    </row>
    <row r="633" spans="2:65" s="13" customFormat="1">
      <c r="B633" s="154"/>
      <c r="D633" s="148" t="s">
        <v>193</v>
      </c>
      <c r="E633" s="155" t="s">
        <v>44</v>
      </c>
      <c r="F633" s="156" t="s">
        <v>772</v>
      </c>
      <c r="H633" s="157">
        <v>343.04</v>
      </c>
      <c r="I633" s="158"/>
      <c r="L633" s="154"/>
      <c r="M633" s="159"/>
      <c r="T633" s="160"/>
      <c r="AT633" s="155" t="s">
        <v>193</v>
      </c>
      <c r="AU633" s="155" t="s">
        <v>92</v>
      </c>
      <c r="AV633" s="13" t="s">
        <v>92</v>
      </c>
      <c r="AW633" s="13" t="s">
        <v>42</v>
      </c>
      <c r="AX633" s="13" t="s">
        <v>90</v>
      </c>
      <c r="AY633" s="155" t="s">
        <v>184</v>
      </c>
    </row>
    <row r="634" spans="2:65" s="1" customFormat="1" ht="24.15" customHeight="1">
      <c r="B634" s="34"/>
      <c r="C634" s="130" t="s">
        <v>773</v>
      </c>
      <c r="D634" s="130" t="s">
        <v>99</v>
      </c>
      <c r="E634" s="131" t="s">
        <v>774</v>
      </c>
      <c r="F634" s="132" t="s">
        <v>775</v>
      </c>
      <c r="G634" s="133" t="s">
        <v>106</v>
      </c>
      <c r="H634" s="134">
        <v>343.04</v>
      </c>
      <c r="I634" s="135"/>
      <c r="J634" s="136">
        <f>ROUND(I634*H634,2)</f>
        <v>0</v>
      </c>
      <c r="K634" s="132" t="s">
        <v>188</v>
      </c>
      <c r="L634" s="34"/>
      <c r="M634" s="137" t="s">
        <v>44</v>
      </c>
      <c r="N634" s="138" t="s">
        <v>53</v>
      </c>
      <c r="P634" s="139">
        <f>O634*H634</f>
        <v>0</v>
      </c>
      <c r="Q634" s="139">
        <v>0</v>
      </c>
      <c r="R634" s="139">
        <f>Q634*H634</f>
        <v>0</v>
      </c>
      <c r="S634" s="139">
        <v>0</v>
      </c>
      <c r="T634" s="140">
        <f>S634*H634</f>
        <v>0</v>
      </c>
      <c r="AR634" s="141" t="s">
        <v>189</v>
      </c>
      <c r="AT634" s="141" t="s">
        <v>99</v>
      </c>
      <c r="AU634" s="141" t="s">
        <v>92</v>
      </c>
      <c r="AY634" s="18" t="s">
        <v>184</v>
      </c>
      <c r="BE634" s="142">
        <f>IF(N634="základní",J634,0)</f>
        <v>0</v>
      </c>
      <c r="BF634" s="142">
        <f>IF(N634="snížená",J634,0)</f>
        <v>0</v>
      </c>
      <c r="BG634" s="142">
        <f>IF(N634="zákl. přenesená",J634,0)</f>
        <v>0</v>
      </c>
      <c r="BH634" s="142">
        <f>IF(N634="sníž. přenesená",J634,0)</f>
        <v>0</v>
      </c>
      <c r="BI634" s="142">
        <f>IF(N634="nulová",J634,0)</f>
        <v>0</v>
      </c>
      <c r="BJ634" s="18" t="s">
        <v>90</v>
      </c>
      <c r="BK634" s="142">
        <f>ROUND(I634*H634,2)</f>
        <v>0</v>
      </c>
      <c r="BL634" s="18" t="s">
        <v>189</v>
      </c>
      <c r="BM634" s="141" t="s">
        <v>776</v>
      </c>
    </row>
    <row r="635" spans="2:65" s="1" customFormat="1">
      <c r="B635" s="34"/>
      <c r="D635" s="143" t="s">
        <v>191</v>
      </c>
      <c r="F635" s="144" t="s">
        <v>777</v>
      </c>
      <c r="I635" s="145"/>
      <c r="L635" s="34"/>
      <c r="M635" s="146"/>
      <c r="T635" s="55"/>
      <c r="AT635" s="18" t="s">
        <v>191</v>
      </c>
      <c r="AU635" s="18" t="s">
        <v>92</v>
      </c>
    </row>
    <row r="636" spans="2:65" s="12" customFormat="1">
      <c r="B636" s="147"/>
      <c r="D636" s="148" t="s">
        <v>193</v>
      </c>
      <c r="E636" s="149" t="s">
        <v>44</v>
      </c>
      <c r="F636" s="150" t="s">
        <v>771</v>
      </c>
      <c r="H636" s="149" t="s">
        <v>44</v>
      </c>
      <c r="I636" s="151"/>
      <c r="L636" s="147"/>
      <c r="M636" s="152"/>
      <c r="T636" s="153"/>
      <c r="AT636" s="149" t="s">
        <v>193</v>
      </c>
      <c r="AU636" s="149" t="s">
        <v>92</v>
      </c>
      <c r="AV636" s="12" t="s">
        <v>90</v>
      </c>
      <c r="AW636" s="12" t="s">
        <v>42</v>
      </c>
      <c r="AX636" s="12" t="s">
        <v>82</v>
      </c>
      <c r="AY636" s="149" t="s">
        <v>184</v>
      </c>
    </row>
    <row r="637" spans="2:65" s="13" customFormat="1">
      <c r="B637" s="154"/>
      <c r="D637" s="148" t="s">
        <v>193</v>
      </c>
      <c r="E637" s="155" t="s">
        <v>44</v>
      </c>
      <c r="F637" s="156" t="s">
        <v>778</v>
      </c>
      <c r="H637" s="157">
        <v>343.04</v>
      </c>
      <c r="I637" s="158"/>
      <c r="L637" s="154"/>
      <c r="M637" s="159"/>
      <c r="T637" s="160"/>
      <c r="AT637" s="155" t="s">
        <v>193</v>
      </c>
      <c r="AU637" s="155" t="s">
        <v>92</v>
      </c>
      <c r="AV637" s="13" t="s">
        <v>92</v>
      </c>
      <c r="AW637" s="13" t="s">
        <v>42</v>
      </c>
      <c r="AX637" s="13" t="s">
        <v>90</v>
      </c>
      <c r="AY637" s="155" t="s">
        <v>184</v>
      </c>
    </row>
    <row r="638" spans="2:65" s="1" customFormat="1" ht="24.15" customHeight="1">
      <c r="B638" s="34"/>
      <c r="C638" s="130" t="s">
        <v>779</v>
      </c>
      <c r="D638" s="130" t="s">
        <v>99</v>
      </c>
      <c r="E638" s="131" t="s">
        <v>780</v>
      </c>
      <c r="F638" s="132" t="s">
        <v>781</v>
      </c>
      <c r="G638" s="133" t="s">
        <v>106</v>
      </c>
      <c r="H638" s="134">
        <v>315.12</v>
      </c>
      <c r="I638" s="135"/>
      <c r="J638" s="136">
        <f>ROUND(I638*H638,2)</f>
        <v>0</v>
      </c>
      <c r="K638" s="132" t="s">
        <v>188</v>
      </c>
      <c r="L638" s="34"/>
      <c r="M638" s="137" t="s">
        <v>44</v>
      </c>
      <c r="N638" s="138" t="s">
        <v>53</v>
      </c>
      <c r="P638" s="139">
        <f>O638*H638</f>
        <v>0</v>
      </c>
      <c r="Q638" s="139">
        <v>0</v>
      </c>
      <c r="R638" s="139">
        <f>Q638*H638</f>
        <v>0</v>
      </c>
      <c r="S638" s="139">
        <v>0</v>
      </c>
      <c r="T638" s="140">
        <f>S638*H638</f>
        <v>0</v>
      </c>
      <c r="AR638" s="141" t="s">
        <v>189</v>
      </c>
      <c r="AT638" s="141" t="s">
        <v>99</v>
      </c>
      <c r="AU638" s="141" t="s">
        <v>92</v>
      </c>
      <c r="AY638" s="18" t="s">
        <v>184</v>
      </c>
      <c r="BE638" s="142">
        <f>IF(N638="základní",J638,0)</f>
        <v>0</v>
      </c>
      <c r="BF638" s="142">
        <f>IF(N638="snížená",J638,0)</f>
        <v>0</v>
      </c>
      <c r="BG638" s="142">
        <f>IF(N638="zákl. přenesená",J638,0)</f>
        <v>0</v>
      </c>
      <c r="BH638" s="142">
        <f>IF(N638="sníž. přenesená",J638,0)</f>
        <v>0</v>
      </c>
      <c r="BI638" s="142">
        <f>IF(N638="nulová",J638,0)</f>
        <v>0</v>
      </c>
      <c r="BJ638" s="18" t="s">
        <v>90</v>
      </c>
      <c r="BK638" s="142">
        <f>ROUND(I638*H638,2)</f>
        <v>0</v>
      </c>
      <c r="BL638" s="18" t="s">
        <v>189</v>
      </c>
      <c r="BM638" s="141" t="s">
        <v>782</v>
      </c>
    </row>
    <row r="639" spans="2:65" s="1" customFormat="1">
      <c r="B639" s="34"/>
      <c r="D639" s="143" t="s">
        <v>191</v>
      </c>
      <c r="F639" s="144" t="s">
        <v>783</v>
      </c>
      <c r="I639" s="145"/>
      <c r="L639" s="34"/>
      <c r="M639" s="146"/>
      <c r="T639" s="55"/>
      <c r="AT639" s="18" t="s">
        <v>191</v>
      </c>
      <c r="AU639" s="18" t="s">
        <v>92</v>
      </c>
    </row>
    <row r="640" spans="2:65" s="12" customFormat="1">
      <c r="B640" s="147"/>
      <c r="D640" s="148" t="s">
        <v>193</v>
      </c>
      <c r="E640" s="149" t="s">
        <v>44</v>
      </c>
      <c r="F640" s="150" t="s">
        <v>195</v>
      </c>
      <c r="H640" s="149" t="s">
        <v>44</v>
      </c>
      <c r="I640" s="151"/>
      <c r="L640" s="147"/>
      <c r="M640" s="152"/>
      <c r="T640" s="153"/>
      <c r="AT640" s="149" t="s">
        <v>193</v>
      </c>
      <c r="AU640" s="149" t="s">
        <v>92</v>
      </c>
      <c r="AV640" s="12" t="s">
        <v>90</v>
      </c>
      <c r="AW640" s="12" t="s">
        <v>42</v>
      </c>
      <c r="AX640" s="12" t="s">
        <v>82</v>
      </c>
      <c r="AY640" s="149" t="s">
        <v>184</v>
      </c>
    </row>
    <row r="641" spans="2:65" s="12" customFormat="1">
      <c r="B641" s="147"/>
      <c r="D641" s="148" t="s">
        <v>193</v>
      </c>
      <c r="E641" s="149" t="s">
        <v>44</v>
      </c>
      <c r="F641" s="150" t="s">
        <v>273</v>
      </c>
      <c r="H641" s="149" t="s">
        <v>44</v>
      </c>
      <c r="I641" s="151"/>
      <c r="L641" s="147"/>
      <c r="M641" s="152"/>
      <c r="T641" s="153"/>
      <c r="AT641" s="149" t="s">
        <v>193</v>
      </c>
      <c r="AU641" s="149" t="s">
        <v>92</v>
      </c>
      <c r="AV641" s="12" t="s">
        <v>90</v>
      </c>
      <c r="AW641" s="12" t="s">
        <v>42</v>
      </c>
      <c r="AX641" s="12" t="s">
        <v>82</v>
      </c>
      <c r="AY641" s="149" t="s">
        <v>184</v>
      </c>
    </row>
    <row r="642" spans="2:65" s="13" customFormat="1">
      <c r="B642" s="154"/>
      <c r="D642" s="148" t="s">
        <v>193</v>
      </c>
      <c r="E642" s="155" t="s">
        <v>44</v>
      </c>
      <c r="F642" s="156" t="s">
        <v>764</v>
      </c>
      <c r="H642" s="157">
        <v>315.12</v>
      </c>
      <c r="I642" s="158"/>
      <c r="L642" s="154"/>
      <c r="M642" s="159"/>
      <c r="T642" s="160"/>
      <c r="AT642" s="155" t="s">
        <v>193</v>
      </c>
      <c r="AU642" s="155" t="s">
        <v>92</v>
      </c>
      <c r="AV642" s="13" t="s">
        <v>92</v>
      </c>
      <c r="AW642" s="13" t="s">
        <v>42</v>
      </c>
      <c r="AX642" s="13" t="s">
        <v>90</v>
      </c>
      <c r="AY642" s="155" t="s">
        <v>184</v>
      </c>
    </row>
    <row r="643" spans="2:65" s="1" customFormat="1" ht="24.15" customHeight="1">
      <c r="B643" s="34"/>
      <c r="C643" s="130" t="s">
        <v>784</v>
      </c>
      <c r="D643" s="130" t="s">
        <v>99</v>
      </c>
      <c r="E643" s="131" t="s">
        <v>785</v>
      </c>
      <c r="F643" s="132" t="s">
        <v>786</v>
      </c>
      <c r="G643" s="133" t="s">
        <v>106</v>
      </c>
      <c r="H643" s="134">
        <v>315.12</v>
      </c>
      <c r="I643" s="135"/>
      <c r="J643" s="136">
        <f>ROUND(I643*H643,2)</f>
        <v>0</v>
      </c>
      <c r="K643" s="132" t="s">
        <v>188</v>
      </c>
      <c r="L643" s="34"/>
      <c r="M643" s="137" t="s">
        <v>44</v>
      </c>
      <c r="N643" s="138" t="s">
        <v>53</v>
      </c>
      <c r="P643" s="139">
        <f>O643*H643</f>
        <v>0</v>
      </c>
      <c r="Q643" s="139">
        <v>3.0000000000000001E-5</v>
      </c>
      <c r="R643" s="139">
        <f>Q643*H643</f>
        <v>9.4536000000000012E-3</v>
      </c>
      <c r="S643" s="139">
        <v>0</v>
      </c>
      <c r="T643" s="140">
        <f>S643*H643</f>
        <v>0</v>
      </c>
      <c r="AR643" s="141" t="s">
        <v>189</v>
      </c>
      <c r="AT643" s="141" t="s">
        <v>99</v>
      </c>
      <c r="AU643" s="141" t="s">
        <v>92</v>
      </c>
      <c r="AY643" s="18" t="s">
        <v>184</v>
      </c>
      <c r="BE643" s="142">
        <f>IF(N643="základní",J643,0)</f>
        <v>0</v>
      </c>
      <c r="BF643" s="142">
        <f>IF(N643="snížená",J643,0)</f>
        <v>0</v>
      </c>
      <c r="BG643" s="142">
        <f>IF(N643="zákl. přenesená",J643,0)</f>
        <v>0</v>
      </c>
      <c r="BH643" s="142">
        <f>IF(N643="sníž. přenesená",J643,0)</f>
        <v>0</v>
      </c>
      <c r="BI643" s="142">
        <f>IF(N643="nulová",J643,0)</f>
        <v>0</v>
      </c>
      <c r="BJ643" s="18" t="s">
        <v>90</v>
      </c>
      <c r="BK643" s="142">
        <f>ROUND(I643*H643,2)</f>
        <v>0</v>
      </c>
      <c r="BL643" s="18" t="s">
        <v>189</v>
      </c>
      <c r="BM643" s="141" t="s">
        <v>787</v>
      </c>
    </row>
    <row r="644" spans="2:65" s="1" customFormat="1">
      <c r="B644" s="34"/>
      <c r="D644" s="143" t="s">
        <v>191</v>
      </c>
      <c r="F644" s="144" t="s">
        <v>788</v>
      </c>
      <c r="I644" s="145"/>
      <c r="L644" s="34"/>
      <c r="M644" s="146"/>
      <c r="T644" s="55"/>
      <c r="AT644" s="18" t="s">
        <v>191</v>
      </c>
      <c r="AU644" s="18" t="s">
        <v>92</v>
      </c>
    </row>
    <row r="645" spans="2:65" s="12" customFormat="1">
      <c r="B645" s="147"/>
      <c r="D645" s="148" t="s">
        <v>193</v>
      </c>
      <c r="E645" s="149" t="s">
        <v>44</v>
      </c>
      <c r="F645" s="150" t="s">
        <v>789</v>
      </c>
      <c r="H645" s="149" t="s">
        <v>44</v>
      </c>
      <c r="I645" s="151"/>
      <c r="L645" s="147"/>
      <c r="M645" s="152"/>
      <c r="T645" s="153"/>
      <c r="AT645" s="149" t="s">
        <v>193</v>
      </c>
      <c r="AU645" s="149" t="s">
        <v>92</v>
      </c>
      <c r="AV645" s="12" t="s">
        <v>90</v>
      </c>
      <c r="AW645" s="12" t="s">
        <v>42</v>
      </c>
      <c r="AX645" s="12" t="s">
        <v>82</v>
      </c>
      <c r="AY645" s="149" t="s">
        <v>184</v>
      </c>
    </row>
    <row r="646" spans="2:65" s="13" customFormat="1">
      <c r="B646" s="154"/>
      <c r="D646" s="148" t="s">
        <v>193</v>
      </c>
      <c r="E646" s="155" t="s">
        <v>44</v>
      </c>
      <c r="F646" s="156" t="s">
        <v>790</v>
      </c>
      <c r="H646" s="157">
        <v>315.12</v>
      </c>
      <c r="I646" s="158"/>
      <c r="L646" s="154"/>
      <c r="M646" s="159"/>
      <c r="T646" s="160"/>
      <c r="AT646" s="155" t="s">
        <v>193</v>
      </c>
      <c r="AU646" s="155" t="s">
        <v>92</v>
      </c>
      <c r="AV646" s="13" t="s">
        <v>92</v>
      </c>
      <c r="AW646" s="13" t="s">
        <v>42</v>
      </c>
      <c r="AX646" s="13" t="s">
        <v>90</v>
      </c>
      <c r="AY646" s="155" t="s">
        <v>184</v>
      </c>
    </row>
    <row r="647" spans="2:65" s="1" customFormat="1" ht="44.25" customHeight="1">
      <c r="B647" s="34"/>
      <c r="C647" s="130" t="s">
        <v>791</v>
      </c>
      <c r="D647" s="130" t="s">
        <v>99</v>
      </c>
      <c r="E647" s="131" t="s">
        <v>792</v>
      </c>
      <c r="F647" s="132" t="s">
        <v>793</v>
      </c>
      <c r="G647" s="133" t="s">
        <v>543</v>
      </c>
      <c r="H647" s="134">
        <v>16</v>
      </c>
      <c r="I647" s="135"/>
      <c r="J647" s="136">
        <f>ROUND(I647*H647,2)</f>
        <v>0</v>
      </c>
      <c r="K647" s="132" t="s">
        <v>188</v>
      </c>
      <c r="L647" s="34"/>
      <c r="M647" s="137" t="s">
        <v>44</v>
      </c>
      <c r="N647" s="138" t="s">
        <v>53</v>
      </c>
      <c r="P647" s="139">
        <f>O647*H647</f>
        <v>0</v>
      </c>
      <c r="Q647" s="139">
        <v>1.6167899999999999</v>
      </c>
      <c r="R647" s="139">
        <f>Q647*H647</f>
        <v>25.868639999999999</v>
      </c>
      <c r="S647" s="139">
        <v>0</v>
      </c>
      <c r="T647" s="140">
        <f>S647*H647</f>
        <v>0</v>
      </c>
      <c r="AR647" s="141" t="s">
        <v>189</v>
      </c>
      <c r="AT647" s="141" t="s">
        <v>99</v>
      </c>
      <c r="AU647" s="141" t="s">
        <v>92</v>
      </c>
      <c r="AY647" s="18" t="s">
        <v>184</v>
      </c>
      <c r="BE647" s="142">
        <f>IF(N647="základní",J647,0)</f>
        <v>0</v>
      </c>
      <c r="BF647" s="142">
        <f>IF(N647="snížená",J647,0)</f>
        <v>0</v>
      </c>
      <c r="BG647" s="142">
        <f>IF(N647="zákl. přenesená",J647,0)</f>
        <v>0</v>
      </c>
      <c r="BH647" s="142">
        <f>IF(N647="sníž. přenesená",J647,0)</f>
        <v>0</v>
      </c>
      <c r="BI647" s="142">
        <f>IF(N647="nulová",J647,0)</f>
        <v>0</v>
      </c>
      <c r="BJ647" s="18" t="s">
        <v>90</v>
      </c>
      <c r="BK647" s="142">
        <f>ROUND(I647*H647,2)</f>
        <v>0</v>
      </c>
      <c r="BL647" s="18" t="s">
        <v>189</v>
      </c>
      <c r="BM647" s="141" t="s">
        <v>794</v>
      </c>
    </row>
    <row r="648" spans="2:65" s="1" customFormat="1">
      <c r="B648" s="34"/>
      <c r="D648" s="143" t="s">
        <v>191</v>
      </c>
      <c r="F648" s="144" t="s">
        <v>795</v>
      </c>
      <c r="I648" s="145"/>
      <c r="L648" s="34"/>
      <c r="M648" s="146"/>
      <c r="T648" s="55"/>
      <c r="AT648" s="18" t="s">
        <v>191</v>
      </c>
      <c r="AU648" s="18" t="s">
        <v>92</v>
      </c>
    </row>
    <row r="649" spans="2:65" s="12" customFormat="1">
      <c r="B649" s="147"/>
      <c r="D649" s="148" t="s">
        <v>193</v>
      </c>
      <c r="E649" s="149" t="s">
        <v>44</v>
      </c>
      <c r="F649" s="150" t="s">
        <v>194</v>
      </c>
      <c r="H649" s="149" t="s">
        <v>44</v>
      </c>
      <c r="I649" s="151"/>
      <c r="L649" s="147"/>
      <c r="M649" s="152"/>
      <c r="T649" s="153"/>
      <c r="AT649" s="149" t="s">
        <v>193</v>
      </c>
      <c r="AU649" s="149" t="s">
        <v>92</v>
      </c>
      <c r="AV649" s="12" t="s">
        <v>90</v>
      </c>
      <c r="AW649" s="12" t="s">
        <v>42</v>
      </c>
      <c r="AX649" s="12" t="s">
        <v>82</v>
      </c>
      <c r="AY649" s="149" t="s">
        <v>184</v>
      </c>
    </row>
    <row r="650" spans="2:65" s="12" customFormat="1">
      <c r="B650" s="147"/>
      <c r="D650" s="148" t="s">
        <v>193</v>
      </c>
      <c r="E650" s="149" t="s">
        <v>44</v>
      </c>
      <c r="F650" s="150" t="s">
        <v>195</v>
      </c>
      <c r="H650" s="149" t="s">
        <v>44</v>
      </c>
      <c r="I650" s="151"/>
      <c r="L650" s="147"/>
      <c r="M650" s="152"/>
      <c r="T650" s="153"/>
      <c r="AT650" s="149" t="s">
        <v>193</v>
      </c>
      <c r="AU650" s="149" t="s">
        <v>92</v>
      </c>
      <c r="AV650" s="12" t="s">
        <v>90</v>
      </c>
      <c r="AW650" s="12" t="s">
        <v>42</v>
      </c>
      <c r="AX650" s="12" t="s">
        <v>82</v>
      </c>
      <c r="AY650" s="149" t="s">
        <v>184</v>
      </c>
    </row>
    <row r="651" spans="2:65" s="13" customFormat="1">
      <c r="B651" s="154"/>
      <c r="D651" s="148" t="s">
        <v>193</v>
      </c>
      <c r="E651" s="155" t="s">
        <v>44</v>
      </c>
      <c r="F651" s="156" t="s">
        <v>603</v>
      </c>
      <c r="H651" s="157">
        <v>7</v>
      </c>
      <c r="I651" s="158"/>
      <c r="L651" s="154"/>
      <c r="M651" s="159"/>
      <c r="T651" s="160"/>
      <c r="AT651" s="155" t="s">
        <v>193</v>
      </c>
      <c r="AU651" s="155" t="s">
        <v>92</v>
      </c>
      <c r="AV651" s="13" t="s">
        <v>92</v>
      </c>
      <c r="AW651" s="13" t="s">
        <v>42</v>
      </c>
      <c r="AX651" s="13" t="s">
        <v>82</v>
      </c>
      <c r="AY651" s="155" t="s">
        <v>184</v>
      </c>
    </row>
    <row r="652" spans="2:65" s="13" customFormat="1">
      <c r="B652" s="154"/>
      <c r="D652" s="148" t="s">
        <v>193</v>
      </c>
      <c r="E652" s="155" t="s">
        <v>44</v>
      </c>
      <c r="F652" s="156" t="s">
        <v>547</v>
      </c>
      <c r="H652" s="157">
        <v>1</v>
      </c>
      <c r="I652" s="158"/>
      <c r="L652" s="154"/>
      <c r="M652" s="159"/>
      <c r="T652" s="160"/>
      <c r="AT652" s="155" t="s">
        <v>193</v>
      </c>
      <c r="AU652" s="155" t="s">
        <v>92</v>
      </c>
      <c r="AV652" s="13" t="s">
        <v>92</v>
      </c>
      <c r="AW652" s="13" t="s">
        <v>42</v>
      </c>
      <c r="AX652" s="13" t="s">
        <v>82</v>
      </c>
      <c r="AY652" s="155" t="s">
        <v>184</v>
      </c>
    </row>
    <row r="653" spans="2:65" s="13" customFormat="1">
      <c r="B653" s="154"/>
      <c r="D653" s="148" t="s">
        <v>193</v>
      </c>
      <c r="E653" s="155" t="s">
        <v>44</v>
      </c>
      <c r="F653" s="156" t="s">
        <v>584</v>
      </c>
      <c r="H653" s="157">
        <v>1</v>
      </c>
      <c r="I653" s="158"/>
      <c r="L653" s="154"/>
      <c r="M653" s="159"/>
      <c r="T653" s="160"/>
      <c r="AT653" s="155" t="s">
        <v>193</v>
      </c>
      <c r="AU653" s="155" t="s">
        <v>92</v>
      </c>
      <c r="AV653" s="13" t="s">
        <v>92</v>
      </c>
      <c r="AW653" s="13" t="s">
        <v>42</v>
      </c>
      <c r="AX653" s="13" t="s">
        <v>82</v>
      </c>
      <c r="AY653" s="155" t="s">
        <v>184</v>
      </c>
    </row>
    <row r="654" spans="2:65" s="13" customFormat="1">
      <c r="B654" s="154"/>
      <c r="D654" s="148" t="s">
        <v>193</v>
      </c>
      <c r="E654" s="155" t="s">
        <v>44</v>
      </c>
      <c r="F654" s="156" t="s">
        <v>597</v>
      </c>
      <c r="H654" s="157">
        <v>1</v>
      </c>
      <c r="I654" s="158"/>
      <c r="L654" s="154"/>
      <c r="M654" s="159"/>
      <c r="T654" s="160"/>
      <c r="AT654" s="155" t="s">
        <v>193</v>
      </c>
      <c r="AU654" s="155" t="s">
        <v>92</v>
      </c>
      <c r="AV654" s="13" t="s">
        <v>92</v>
      </c>
      <c r="AW654" s="13" t="s">
        <v>42</v>
      </c>
      <c r="AX654" s="13" t="s">
        <v>82</v>
      </c>
      <c r="AY654" s="155" t="s">
        <v>184</v>
      </c>
    </row>
    <row r="655" spans="2:65" s="13" customFormat="1">
      <c r="B655" s="154"/>
      <c r="D655" s="148" t="s">
        <v>193</v>
      </c>
      <c r="E655" s="155" t="s">
        <v>44</v>
      </c>
      <c r="F655" s="156" t="s">
        <v>590</v>
      </c>
      <c r="H655" s="157">
        <v>5</v>
      </c>
      <c r="I655" s="158"/>
      <c r="L655" s="154"/>
      <c r="M655" s="159"/>
      <c r="T655" s="160"/>
      <c r="AT655" s="155" t="s">
        <v>193</v>
      </c>
      <c r="AU655" s="155" t="s">
        <v>92</v>
      </c>
      <c r="AV655" s="13" t="s">
        <v>92</v>
      </c>
      <c r="AW655" s="13" t="s">
        <v>42</v>
      </c>
      <c r="AX655" s="13" t="s">
        <v>82</v>
      </c>
      <c r="AY655" s="155" t="s">
        <v>184</v>
      </c>
    </row>
    <row r="656" spans="2:65" s="13" customFormat="1">
      <c r="B656" s="154"/>
      <c r="D656" s="148" t="s">
        <v>193</v>
      </c>
      <c r="E656" s="155" t="s">
        <v>44</v>
      </c>
      <c r="F656" s="156" t="s">
        <v>591</v>
      </c>
      <c r="H656" s="157">
        <v>1</v>
      </c>
      <c r="I656" s="158"/>
      <c r="L656" s="154"/>
      <c r="M656" s="159"/>
      <c r="T656" s="160"/>
      <c r="AT656" s="155" t="s">
        <v>193</v>
      </c>
      <c r="AU656" s="155" t="s">
        <v>92</v>
      </c>
      <c r="AV656" s="13" t="s">
        <v>92</v>
      </c>
      <c r="AW656" s="13" t="s">
        <v>42</v>
      </c>
      <c r="AX656" s="13" t="s">
        <v>82</v>
      </c>
      <c r="AY656" s="155" t="s">
        <v>184</v>
      </c>
    </row>
    <row r="657" spans="2:65" s="14" customFormat="1">
      <c r="B657" s="161"/>
      <c r="D657" s="148" t="s">
        <v>193</v>
      </c>
      <c r="E657" s="162" t="s">
        <v>44</v>
      </c>
      <c r="F657" s="163" t="s">
        <v>210</v>
      </c>
      <c r="H657" s="164">
        <v>16</v>
      </c>
      <c r="I657" s="165"/>
      <c r="L657" s="161"/>
      <c r="M657" s="166"/>
      <c r="T657" s="167"/>
      <c r="AT657" s="162" t="s">
        <v>193</v>
      </c>
      <c r="AU657" s="162" t="s">
        <v>92</v>
      </c>
      <c r="AV657" s="14" t="s">
        <v>189</v>
      </c>
      <c r="AW657" s="14" t="s">
        <v>42</v>
      </c>
      <c r="AX657" s="14" t="s">
        <v>90</v>
      </c>
      <c r="AY657" s="162" t="s">
        <v>184</v>
      </c>
    </row>
    <row r="658" spans="2:65" s="1" customFormat="1" ht="24.15" customHeight="1">
      <c r="B658" s="34"/>
      <c r="C658" s="130" t="s">
        <v>796</v>
      </c>
      <c r="D658" s="130" t="s">
        <v>99</v>
      </c>
      <c r="E658" s="131" t="s">
        <v>797</v>
      </c>
      <c r="F658" s="132" t="s">
        <v>798</v>
      </c>
      <c r="G658" s="133" t="s">
        <v>543</v>
      </c>
      <c r="H658" s="134">
        <v>2</v>
      </c>
      <c r="I658" s="135"/>
      <c r="J658" s="136">
        <f>ROUND(I658*H658,2)</f>
        <v>0</v>
      </c>
      <c r="K658" s="132" t="s">
        <v>188</v>
      </c>
      <c r="L658" s="34"/>
      <c r="M658" s="137" t="s">
        <v>44</v>
      </c>
      <c r="N658" s="138" t="s">
        <v>53</v>
      </c>
      <c r="P658" s="139">
        <f>O658*H658</f>
        <v>0</v>
      </c>
      <c r="Q658" s="139">
        <v>0</v>
      </c>
      <c r="R658" s="139">
        <f>Q658*H658</f>
        <v>0</v>
      </c>
      <c r="S658" s="139">
        <v>0</v>
      </c>
      <c r="T658" s="140">
        <f>S658*H658</f>
        <v>0</v>
      </c>
      <c r="AR658" s="141" t="s">
        <v>189</v>
      </c>
      <c r="AT658" s="141" t="s">
        <v>99</v>
      </c>
      <c r="AU658" s="141" t="s">
        <v>92</v>
      </c>
      <c r="AY658" s="18" t="s">
        <v>184</v>
      </c>
      <c r="BE658" s="142">
        <f>IF(N658="základní",J658,0)</f>
        <v>0</v>
      </c>
      <c r="BF658" s="142">
        <f>IF(N658="snížená",J658,0)</f>
        <v>0</v>
      </c>
      <c r="BG658" s="142">
        <f>IF(N658="zákl. přenesená",J658,0)</f>
        <v>0</v>
      </c>
      <c r="BH658" s="142">
        <f>IF(N658="sníž. přenesená",J658,0)</f>
        <v>0</v>
      </c>
      <c r="BI658" s="142">
        <f>IF(N658="nulová",J658,0)</f>
        <v>0</v>
      </c>
      <c r="BJ658" s="18" t="s">
        <v>90</v>
      </c>
      <c r="BK658" s="142">
        <f>ROUND(I658*H658,2)</f>
        <v>0</v>
      </c>
      <c r="BL658" s="18" t="s">
        <v>189</v>
      </c>
      <c r="BM658" s="141" t="s">
        <v>799</v>
      </c>
    </row>
    <row r="659" spans="2:65" s="1" customFormat="1">
      <c r="B659" s="34"/>
      <c r="D659" s="143" t="s">
        <v>191</v>
      </c>
      <c r="F659" s="144" t="s">
        <v>800</v>
      </c>
      <c r="I659" s="145"/>
      <c r="L659" s="34"/>
      <c r="M659" s="146"/>
      <c r="T659" s="55"/>
      <c r="AT659" s="18" t="s">
        <v>191</v>
      </c>
      <c r="AU659" s="18" t="s">
        <v>92</v>
      </c>
    </row>
    <row r="660" spans="2:65" s="12" customFormat="1">
      <c r="B660" s="147"/>
      <c r="D660" s="148" t="s">
        <v>193</v>
      </c>
      <c r="E660" s="149" t="s">
        <v>44</v>
      </c>
      <c r="F660" s="150" t="s">
        <v>194</v>
      </c>
      <c r="H660" s="149" t="s">
        <v>44</v>
      </c>
      <c r="I660" s="151"/>
      <c r="L660" s="147"/>
      <c r="M660" s="152"/>
      <c r="T660" s="153"/>
      <c r="AT660" s="149" t="s">
        <v>193</v>
      </c>
      <c r="AU660" s="149" t="s">
        <v>92</v>
      </c>
      <c r="AV660" s="12" t="s">
        <v>90</v>
      </c>
      <c r="AW660" s="12" t="s">
        <v>42</v>
      </c>
      <c r="AX660" s="12" t="s">
        <v>82</v>
      </c>
      <c r="AY660" s="149" t="s">
        <v>184</v>
      </c>
    </row>
    <row r="661" spans="2:65" s="12" customFormat="1">
      <c r="B661" s="147"/>
      <c r="D661" s="148" t="s">
        <v>193</v>
      </c>
      <c r="E661" s="149" t="s">
        <v>44</v>
      </c>
      <c r="F661" s="150" t="s">
        <v>195</v>
      </c>
      <c r="H661" s="149" t="s">
        <v>44</v>
      </c>
      <c r="I661" s="151"/>
      <c r="L661" s="147"/>
      <c r="M661" s="152"/>
      <c r="T661" s="153"/>
      <c r="AT661" s="149" t="s">
        <v>193</v>
      </c>
      <c r="AU661" s="149" t="s">
        <v>92</v>
      </c>
      <c r="AV661" s="12" t="s">
        <v>90</v>
      </c>
      <c r="AW661" s="12" t="s">
        <v>42</v>
      </c>
      <c r="AX661" s="12" t="s">
        <v>82</v>
      </c>
      <c r="AY661" s="149" t="s">
        <v>184</v>
      </c>
    </row>
    <row r="662" spans="2:65" s="13" customFormat="1">
      <c r="B662" s="154"/>
      <c r="D662" s="148" t="s">
        <v>193</v>
      </c>
      <c r="E662" s="155" t="s">
        <v>44</v>
      </c>
      <c r="F662" s="156" t="s">
        <v>801</v>
      </c>
      <c r="H662" s="157">
        <v>2</v>
      </c>
      <c r="I662" s="158"/>
      <c r="L662" s="154"/>
      <c r="M662" s="159"/>
      <c r="T662" s="160"/>
      <c r="AT662" s="155" t="s">
        <v>193</v>
      </c>
      <c r="AU662" s="155" t="s">
        <v>92</v>
      </c>
      <c r="AV662" s="13" t="s">
        <v>92</v>
      </c>
      <c r="AW662" s="13" t="s">
        <v>42</v>
      </c>
      <c r="AX662" s="13" t="s">
        <v>90</v>
      </c>
      <c r="AY662" s="155" t="s">
        <v>184</v>
      </c>
    </row>
    <row r="663" spans="2:65" s="1" customFormat="1" ht="24.15" customHeight="1">
      <c r="B663" s="34"/>
      <c r="C663" s="130" t="s">
        <v>802</v>
      </c>
      <c r="D663" s="130" t="s">
        <v>99</v>
      </c>
      <c r="E663" s="131" t="s">
        <v>803</v>
      </c>
      <c r="F663" s="132" t="s">
        <v>804</v>
      </c>
      <c r="G663" s="133" t="s">
        <v>543</v>
      </c>
      <c r="H663" s="134">
        <v>2</v>
      </c>
      <c r="I663" s="135"/>
      <c r="J663" s="136">
        <f>ROUND(I663*H663,2)</f>
        <v>0</v>
      </c>
      <c r="K663" s="132" t="s">
        <v>188</v>
      </c>
      <c r="L663" s="34"/>
      <c r="M663" s="137" t="s">
        <v>44</v>
      </c>
      <c r="N663" s="138" t="s">
        <v>53</v>
      </c>
      <c r="P663" s="139">
        <f>O663*H663</f>
        <v>0</v>
      </c>
      <c r="Q663" s="139">
        <v>0</v>
      </c>
      <c r="R663" s="139">
        <f>Q663*H663</f>
        <v>0</v>
      </c>
      <c r="S663" s="139">
        <v>7.4999999999999997E-2</v>
      </c>
      <c r="T663" s="140">
        <f>S663*H663</f>
        <v>0.15</v>
      </c>
      <c r="AR663" s="141" t="s">
        <v>189</v>
      </c>
      <c r="AT663" s="141" t="s">
        <v>99</v>
      </c>
      <c r="AU663" s="141" t="s">
        <v>92</v>
      </c>
      <c r="AY663" s="18" t="s">
        <v>184</v>
      </c>
      <c r="BE663" s="142">
        <f>IF(N663="základní",J663,0)</f>
        <v>0</v>
      </c>
      <c r="BF663" s="142">
        <f>IF(N663="snížená",J663,0)</f>
        <v>0</v>
      </c>
      <c r="BG663" s="142">
        <f>IF(N663="zákl. přenesená",J663,0)</f>
        <v>0</v>
      </c>
      <c r="BH663" s="142">
        <f>IF(N663="sníž. přenesená",J663,0)</f>
        <v>0</v>
      </c>
      <c r="BI663" s="142">
        <f>IF(N663="nulová",J663,0)</f>
        <v>0</v>
      </c>
      <c r="BJ663" s="18" t="s">
        <v>90</v>
      </c>
      <c r="BK663" s="142">
        <f>ROUND(I663*H663,2)</f>
        <v>0</v>
      </c>
      <c r="BL663" s="18" t="s">
        <v>189</v>
      </c>
      <c r="BM663" s="141" t="s">
        <v>805</v>
      </c>
    </row>
    <row r="664" spans="2:65" s="1" customFormat="1">
      <c r="B664" s="34"/>
      <c r="D664" s="143" t="s">
        <v>191</v>
      </c>
      <c r="F664" s="144" t="s">
        <v>806</v>
      </c>
      <c r="I664" s="145"/>
      <c r="L664" s="34"/>
      <c r="M664" s="146"/>
      <c r="T664" s="55"/>
      <c r="AT664" s="18" t="s">
        <v>191</v>
      </c>
      <c r="AU664" s="18" t="s">
        <v>92</v>
      </c>
    </row>
    <row r="665" spans="2:65" s="12" customFormat="1">
      <c r="B665" s="147"/>
      <c r="D665" s="148" t="s">
        <v>193</v>
      </c>
      <c r="E665" s="149" t="s">
        <v>44</v>
      </c>
      <c r="F665" s="150" t="s">
        <v>194</v>
      </c>
      <c r="H665" s="149" t="s">
        <v>44</v>
      </c>
      <c r="I665" s="151"/>
      <c r="L665" s="147"/>
      <c r="M665" s="152"/>
      <c r="T665" s="153"/>
      <c r="AT665" s="149" t="s">
        <v>193</v>
      </c>
      <c r="AU665" s="149" t="s">
        <v>92</v>
      </c>
      <c r="AV665" s="12" t="s">
        <v>90</v>
      </c>
      <c r="AW665" s="12" t="s">
        <v>42</v>
      </c>
      <c r="AX665" s="12" t="s">
        <v>82</v>
      </c>
      <c r="AY665" s="149" t="s">
        <v>184</v>
      </c>
    </row>
    <row r="666" spans="2:65" s="12" customFormat="1">
      <c r="B666" s="147"/>
      <c r="D666" s="148" t="s">
        <v>193</v>
      </c>
      <c r="E666" s="149" t="s">
        <v>44</v>
      </c>
      <c r="F666" s="150" t="s">
        <v>195</v>
      </c>
      <c r="H666" s="149" t="s">
        <v>44</v>
      </c>
      <c r="I666" s="151"/>
      <c r="L666" s="147"/>
      <c r="M666" s="152"/>
      <c r="T666" s="153"/>
      <c r="AT666" s="149" t="s">
        <v>193</v>
      </c>
      <c r="AU666" s="149" t="s">
        <v>92</v>
      </c>
      <c r="AV666" s="12" t="s">
        <v>90</v>
      </c>
      <c r="AW666" s="12" t="s">
        <v>42</v>
      </c>
      <c r="AX666" s="12" t="s">
        <v>82</v>
      </c>
      <c r="AY666" s="149" t="s">
        <v>184</v>
      </c>
    </row>
    <row r="667" spans="2:65" s="13" customFormat="1">
      <c r="B667" s="154"/>
      <c r="D667" s="148" t="s">
        <v>193</v>
      </c>
      <c r="E667" s="155" t="s">
        <v>44</v>
      </c>
      <c r="F667" s="156" t="s">
        <v>807</v>
      </c>
      <c r="H667" s="157">
        <v>2</v>
      </c>
      <c r="I667" s="158"/>
      <c r="L667" s="154"/>
      <c r="M667" s="159"/>
      <c r="T667" s="160"/>
      <c r="AT667" s="155" t="s">
        <v>193</v>
      </c>
      <c r="AU667" s="155" t="s">
        <v>92</v>
      </c>
      <c r="AV667" s="13" t="s">
        <v>92</v>
      </c>
      <c r="AW667" s="13" t="s">
        <v>42</v>
      </c>
      <c r="AX667" s="13" t="s">
        <v>90</v>
      </c>
      <c r="AY667" s="155" t="s">
        <v>184</v>
      </c>
    </row>
    <row r="668" spans="2:65" s="1" customFormat="1" ht="55.5" customHeight="1">
      <c r="B668" s="34"/>
      <c r="C668" s="130" t="s">
        <v>808</v>
      </c>
      <c r="D668" s="130" t="s">
        <v>99</v>
      </c>
      <c r="E668" s="131" t="s">
        <v>809</v>
      </c>
      <c r="F668" s="132" t="s">
        <v>810</v>
      </c>
      <c r="G668" s="133" t="s">
        <v>543</v>
      </c>
      <c r="H668" s="134">
        <v>2</v>
      </c>
      <c r="I668" s="135"/>
      <c r="J668" s="136">
        <f>ROUND(I668*H668,2)</f>
        <v>0</v>
      </c>
      <c r="K668" s="132" t="s">
        <v>188</v>
      </c>
      <c r="L668" s="34"/>
      <c r="M668" s="137" t="s">
        <v>44</v>
      </c>
      <c r="N668" s="138" t="s">
        <v>53</v>
      </c>
      <c r="P668" s="139">
        <f>O668*H668</f>
        <v>0</v>
      </c>
      <c r="Q668" s="139">
        <v>0</v>
      </c>
      <c r="R668" s="139">
        <f>Q668*H668</f>
        <v>0</v>
      </c>
      <c r="S668" s="139">
        <v>8.2000000000000003E-2</v>
      </c>
      <c r="T668" s="140">
        <f>S668*H668</f>
        <v>0.16400000000000001</v>
      </c>
      <c r="AR668" s="141" t="s">
        <v>189</v>
      </c>
      <c r="AT668" s="141" t="s">
        <v>99</v>
      </c>
      <c r="AU668" s="141" t="s">
        <v>92</v>
      </c>
      <c r="AY668" s="18" t="s">
        <v>184</v>
      </c>
      <c r="BE668" s="142">
        <f>IF(N668="základní",J668,0)</f>
        <v>0</v>
      </c>
      <c r="BF668" s="142">
        <f>IF(N668="snížená",J668,0)</f>
        <v>0</v>
      </c>
      <c r="BG668" s="142">
        <f>IF(N668="zákl. přenesená",J668,0)</f>
        <v>0</v>
      </c>
      <c r="BH668" s="142">
        <f>IF(N668="sníž. přenesená",J668,0)</f>
        <v>0</v>
      </c>
      <c r="BI668" s="142">
        <f>IF(N668="nulová",J668,0)</f>
        <v>0</v>
      </c>
      <c r="BJ668" s="18" t="s">
        <v>90</v>
      </c>
      <c r="BK668" s="142">
        <f>ROUND(I668*H668,2)</f>
        <v>0</v>
      </c>
      <c r="BL668" s="18" t="s">
        <v>189</v>
      </c>
      <c r="BM668" s="141" t="s">
        <v>811</v>
      </c>
    </row>
    <row r="669" spans="2:65" s="1" customFormat="1">
      <c r="B669" s="34"/>
      <c r="D669" s="143" t="s">
        <v>191</v>
      </c>
      <c r="F669" s="144" t="s">
        <v>812</v>
      </c>
      <c r="I669" s="145"/>
      <c r="L669" s="34"/>
      <c r="M669" s="146"/>
      <c r="T669" s="55"/>
      <c r="AT669" s="18" t="s">
        <v>191</v>
      </c>
      <c r="AU669" s="18" t="s">
        <v>92</v>
      </c>
    </row>
    <row r="670" spans="2:65" s="12" customFormat="1">
      <c r="B670" s="147"/>
      <c r="D670" s="148" t="s">
        <v>193</v>
      </c>
      <c r="E670" s="149" t="s">
        <v>44</v>
      </c>
      <c r="F670" s="150" t="s">
        <v>194</v>
      </c>
      <c r="H670" s="149" t="s">
        <v>44</v>
      </c>
      <c r="I670" s="151"/>
      <c r="L670" s="147"/>
      <c r="M670" s="152"/>
      <c r="T670" s="153"/>
      <c r="AT670" s="149" t="s">
        <v>193</v>
      </c>
      <c r="AU670" s="149" t="s">
        <v>92</v>
      </c>
      <c r="AV670" s="12" t="s">
        <v>90</v>
      </c>
      <c r="AW670" s="12" t="s">
        <v>42</v>
      </c>
      <c r="AX670" s="12" t="s">
        <v>82</v>
      </c>
      <c r="AY670" s="149" t="s">
        <v>184</v>
      </c>
    </row>
    <row r="671" spans="2:65" s="12" customFormat="1">
      <c r="B671" s="147"/>
      <c r="D671" s="148" t="s">
        <v>193</v>
      </c>
      <c r="E671" s="149" t="s">
        <v>44</v>
      </c>
      <c r="F671" s="150" t="s">
        <v>627</v>
      </c>
      <c r="H671" s="149" t="s">
        <v>44</v>
      </c>
      <c r="I671" s="151"/>
      <c r="L671" s="147"/>
      <c r="M671" s="152"/>
      <c r="T671" s="153"/>
      <c r="AT671" s="149" t="s">
        <v>193</v>
      </c>
      <c r="AU671" s="149" t="s">
        <v>92</v>
      </c>
      <c r="AV671" s="12" t="s">
        <v>90</v>
      </c>
      <c r="AW671" s="12" t="s">
        <v>42</v>
      </c>
      <c r="AX671" s="12" t="s">
        <v>82</v>
      </c>
      <c r="AY671" s="149" t="s">
        <v>184</v>
      </c>
    </row>
    <row r="672" spans="2:65" s="13" customFormat="1">
      <c r="B672" s="154"/>
      <c r="D672" s="148" t="s">
        <v>193</v>
      </c>
      <c r="E672" s="155" t="s">
        <v>44</v>
      </c>
      <c r="F672" s="156" t="s">
        <v>652</v>
      </c>
      <c r="H672" s="157">
        <v>2</v>
      </c>
      <c r="I672" s="158"/>
      <c r="L672" s="154"/>
      <c r="M672" s="159"/>
      <c r="T672" s="160"/>
      <c r="AT672" s="155" t="s">
        <v>193</v>
      </c>
      <c r="AU672" s="155" t="s">
        <v>92</v>
      </c>
      <c r="AV672" s="13" t="s">
        <v>92</v>
      </c>
      <c r="AW672" s="13" t="s">
        <v>42</v>
      </c>
      <c r="AX672" s="13" t="s">
        <v>90</v>
      </c>
      <c r="AY672" s="155" t="s">
        <v>184</v>
      </c>
    </row>
    <row r="673" spans="2:65" s="1" customFormat="1" ht="55.5" customHeight="1">
      <c r="B673" s="34"/>
      <c r="C673" s="130" t="s">
        <v>813</v>
      </c>
      <c r="D673" s="130" t="s">
        <v>99</v>
      </c>
      <c r="E673" s="131" t="s">
        <v>814</v>
      </c>
      <c r="F673" s="132" t="s">
        <v>815</v>
      </c>
      <c r="G673" s="133" t="s">
        <v>543</v>
      </c>
      <c r="H673" s="134">
        <v>6</v>
      </c>
      <c r="I673" s="135"/>
      <c r="J673" s="136">
        <f>ROUND(I673*H673,2)</f>
        <v>0</v>
      </c>
      <c r="K673" s="132" t="s">
        <v>188</v>
      </c>
      <c r="L673" s="34"/>
      <c r="M673" s="137" t="s">
        <v>44</v>
      </c>
      <c r="N673" s="138" t="s">
        <v>53</v>
      </c>
      <c r="P673" s="139">
        <f>O673*H673</f>
        <v>0</v>
      </c>
      <c r="Q673" s="139">
        <v>0</v>
      </c>
      <c r="R673" s="139">
        <f>Q673*H673</f>
        <v>0</v>
      </c>
      <c r="S673" s="139">
        <v>4.0000000000000001E-3</v>
      </c>
      <c r="T673" s="140">
        <f>S673*H673</f>
        <v>2.4E-2</v>
      </c>
      <c r="AR673" s="141" t="s">
        <v>189</v>
      </c>
      <c r="AT673" s="141" t="s">
        <v>99</v>
      </c>
      <c r="AU673" s="141" t="s">
        <v>92</v>
      </c>
      <c r="AY673" s="18" t="s">
        <v>184</v>
      </c>
      <c r="BE673" s="142">
        <f>IF(N673="základní",J673,0)</f>
        <v>0</v>
      </c>
      <c r="BF673" s="142">
        <f>IF(N673="snížená",J673,0)</f>
        <v>0</v>
      </c>
      <c r="BG673" s="142">
        <f>IF(N673="zákl. přenesená",J673,0)</f>
        <v>0</v>
      </c>
      <c r="BH673" s="142">
        <f>IF(N673="sníž. přenesená",J673,0)</f>
        <v>0</v>
      </c>
      <c r="BI673" s="142">
        <f>IF(N673="nulová",J673,0)</f>
        <v>0</v>
      </c>
      <c r="BJ673" s="18" t="s">
        <v>90</v>
      </c>
      <c r="BK673" s="142">
        <f>ROUND(I673*H673,2)</f>
        <v>0</v>
      </c>
      <c r="BL673" s="18" t="s">
        <v>189</v>
      </c>
      <c r="BM673" s="141" t="s">
        <v>816</v>
      </c>
    </row>
    <row r="674" spans="2:65" s="1" customFormat="1">
      <c r="B674" s="34"/>
      <c r="D674" s="143" t="s">
        <v>191</v>
      </c>
      <c r="F674" s="144" t="s">
        <v>817</v>
      </c>
      <c r="I674" s="145"/>
      <c r="L674" s="34"/>
      <c r="M674" s="146"/>
      <c r="T674" s="55"/>
      <c r="AT674" s="18" t="s">
        <v>191</v>
      </c>
      <c r="AU674" s="18" t="s">
        <v>92</v>
      </c>
    </row>
    <row r="675" spans="2:65" s="12" customFormat="1">
      <c r="B675" s="147"/>
      <c r="D675" s="148" t="s">
        <v>193</v>
      </c>
      <c r="E675" s="149" t="s">
        <v>44</v>
      </c>
      <c r="F675" s="150" t="s">
        <v>194</v>
      </c>
      <c r="H675" s="149" t="s">
        <v>44</v>
      </c>
      <c r="I675" s="151"/>
      <c r="L675" s="147"/>
      <c r="M675" s="152"/>
      <c r="T675" s="153"/>
      <c r="AT675" s="149" t="s">
        <v>193</v>
      </c>
      <c r="AU675" s="149" t="s">
        <v>92</v>
      </c>
      <c r="AV675" s="12" t="s">
        <v>90</v>
      </c>
      <c r="AW675" s="12" t="s">
        <v>42</v>
      </c>
      <c r="AX675" s="12" t="s">
        <v>82</v>
      </c>
      <c r="AY675" s="149" t="s">
        <v>184</v>
      </c>
    </row>
    <row r="676" spans="2:65" s="12" customFormat="1">
      <c r="B676" s="147"/>
      <c r="D676" s="148" t="s">
        <v>193</v>
      </c>
      <c r="E676" s="149" t="s">
        <v>44</v>
      </c>
      <c r="F676" s="150" t="s">
        <v>627</v>
      </c>
      <c r="H676" s="149" t="s">
        <v>44</v>
      </c>
      <c r="I676" s="151"/>
      <c r="L676" s="147"/>
      <c r="M676" s="152"/>
      <c r="T676" s="153"/>
      <c r="AT676" s="149" t="s">
        <v>193</v>
      </c>
      <c r="AU676" s="149" t="s">
        <v>92</v>
      </c>
      <c r="AV676" s="12" t="s">
        <v>90</v>
      </c>
      <c r="AW676" s="12" t="s">
        <v>42</v>
      </c>
      <c r="AX676" s="12" t="s">
        <v>82</v>
      </c>
      <c r="AY676" s="149" t="s">
        <v>184</v>
      </c>
    </row>
    <row r="677" spans="2:65" s="13" customFormat="1">
      <c r="B677" s="154"/>
      <c r="D677" s="148" t="s">
        <v>193</v>
      </c>
      <c r="E677" s="155" t="s">
        <v>44</v>
      </c>
      <c r="F677" s="156" t="s">
        <v>628</v>
      </c>
      <c r="H677" s="157">
        <v>6</v>
      </c>
      <c r="I677" s="158"/>
      <c r="L677" s="154"/>
      <c r="M677" s="159"/>
      <c r="T677" s="160"/>
      <c r="AT677" s="155" t="s">
        <v>193</v>
      </c>
      <c r="AU677" s="155" t="s">
        <v>92</v>
      </c>
      <c r="AV677" s="13" t="s">
        <v>92</v>
      </c>
      <c r="AW677" s="13" t="s">
        <v>42</v>
      </c>
      <c r="AX677" s="13" t="s">
        <v>90</v>
      </c>
      <c r="AY677" s="155" t="s">
        <v>184</v>
      </c>
    </row>
    <row r="678" spans="2:65" s="1" customFormat="1" ht="44.25" customHeight="1">
      <c r="B678" s="34"/>
      <c r="C678" s="130" t="s">
        <v>818</v>
      </c>
      <c r="D678" s="130" t="s">
        <v>99</v>
      </c>
      <c r="E678" s="131" t="s">
        <v>819</v>
      </c>
      <c r="F678" s="132" t="s">
        <v>820</v>
      </c>
      <c r="G678" s="133" t="s">
        <v>106</v>
      </c>
      <c r="H678" s="134">
        <v>0.12</v>
      </c>
      <c r="I678" s="135"/>
      <c r="J678" s="136">
        <f>ROUND(I678*H678,2)</f>
        <v>0</v>
      </c>
      <c r="K678" s="132" t="s">
        <v>188</v>
      </c>
      <c r="L678" s="34"/>
      <c r="M678" s="137" t="s">
        <v>44</v>
      </c>
      <c r="N678" s="138" t="s">
        <v>53</v>
      </c>
      <c r="P678" s="139">
        <f>O678*H678</f>
        <v>0</v>
      </c>
      <c r="Q678" s="139">
        <v>3.4499999999999999E-3</v>
      </c>
      <c r="R678" s="139">
        <f>Q678*H678</f>
        <v>4.1399999999999998E-4</v>
      </c>
      <c r="S678" s="139">
        <v>8.6999999999999994E-2</v>
      </c>
      <c r="T678" s="140">
        <f>S678*H678</f>
        <v>1.044E-2</v>
      </c>
      <c r="AR678" s="141" t="s">
        <v>189</v>
      </c>
      <c r="AT678" s="141" t="s">
        <v>99</v>
      </c>
      <c r="AU678" s="141" t="s">
        <v>92</v>
      </c>
      <c r="AY678" s="18" t="s">
        <v>184</v>
      </c>
      <c r="BE678" s="142">
        <f>IF(N678="základní",J678,0)</f>
        <v>0</v>
      </c>
      <c r="BF678" s="142">
        <f>IF(N678="snížená",J678,0)</f>
        <v>0</v>
      </c>
      <c r="BG678" s="142">
        <f>IF(N678="zákl. přenesená",J678,0)</f>
        <v>0</v>
      </c>
      <c r="BH678" s="142">
        <f>IF(N678="sníž. přenesená",J678,0)</f>
        <v>0</v>
      </c>
      <c r="BI678" s="142">
        <f>IF(N678="nulová",J678,0)</f>
        <v>0</v>
      </c>
      <c r="BJ678" s="18" t="s">
        <v>90</v>
      </c>
      <c r="BK678" s="142">
        <f>ROUND(I678*H678,2)</f>
        <v>0</v>
      </c>
      <c r="BL678" s="18" t="s">
        <v>189</v>
      </c>
      <c r="BM678" s="141" t="s">
        <v>821</v>
      </c>
    </row>
    <row r="679" spans="2:65" s="1" customFormat="1">
      <c r="B679" s="34"/>
      <c r="D679" s="143" t="s">
        <v>191</v>
      </c>
      <c r="F679" s="144" t="s">
        <v>822</v>
      </c>
      <c r="I679" s="145"/>
      <c r="L679" s="34"/>
      <c r="M679" s="146"/>
      <c r="T679" s="55"/>
      <c r="AT679" s="18" t="s">
        <v>191</v>
      </c>
      <c r="AU679" s="18" t="s">
        <v>92</v>
      </c>
    </row>
    <row r="680" spans="2:65" s="12" customFormat="1">
      <c r="B680" s="147"/>
      <c r="D680" s="148" t="s">
        <v>193</v>
      </c>
      <c r="E680" s="149" t="s">
        <v>44</v>
      </c>
      <c r="F680" s="150" t="s">
        <v>194</v>
      </c>
      <c r="H680" s="149" t="s">
        <v>44</v>
      </c>
      <c r="I680" s="151"/>
      <c r="L680" s="147"/>
      <c r="M680" s="152"/>
      <c r="T680" s="153"/>
      <c r="AT680" s="149" t="s">
        <v>193</v>
      </c>
      <c r="AU680" s="149" t="s">
        <v>92</v>
      </c>
      <c r="AV680" s="12" t="s">
        <v>90</v>
      </c>
      <c r="AW680" s="12" t="s">
        <v>42</v>
      </c>
      <c r="AX680" s="12" t="s">
        <v>82</v>
      </c>
      <c r="AY680" s="149" t="s">
        <v>184</v>
      </c>
    </row>
    <row r="681" spans="2:65" s="12" customFormat="1">
      <c r="B681" s="147"/>
      <c r="D681" s="148" t="s">
        <v>193</v>
      </c>
      <c r="E681" s="149" t="s">
        <v>44</v>
      </c>
      <c r="F681" s="150" t="s">
        <v>195</v>
      </c>
      <c r="H681" s="149" t="s">
        <v>44</v>
      </c>
      <c r="I681" s="151"/>
      <c r="L681" s="147"/>
      <c r="M681" s="152"/>
      <c r="T681" s="153"/>
      <c r="AT681" s="149" t="s">
        <v>193</v>
      </c>
      <c r="AU681" s="149" t="s">
        <v>92</v>
      </c>
      <c r="AV681" s="12" t="s">
        <v>90</v>
      </c>
      <c r="AW681" s="12" t="s">
        <v>42</v>
      </c>
      <c r="AX681" s="12" t="s">
        <v>82</v>
      </c>
      <c r="AY681" s="149" t="s">
        <v>184</v>
      </c>
    </row>
    <row r="682" spans="2:65" s="13" customFormat="1">
      <c r="B682" s="154"/>
      <c r="D682" s="148" t="s">
        <v>193</v>
      </c>
      <c r="E682" s="155" t="s">
        <v>44</v>
      </c>
      <c r="F682" s="156" t="s">
        <v>823</v>
      </c>
      <c r="H682" s="157">
        <v>0.12</v>
      </c>
      <c r="I682" s="158"/>
      <c r="L682" s="154"/>
      <c r="M682" s="159"/>
      <c r="T682" s="160"/>
      <c r="AT682" s="155" t="s">
        <v>193</v>
      </c>
      <c r="AU682" s="155" t="s">
        <v>92</v>
      </c>
      <c r="AV682" s="13" t="s">
        <v>92</v>
      </c>
      <c r="AW682" s="13" t="s">
        <v>42</v>
      </c>
      <c r="AX682" s="13" t="s">
        <v>90</v>
      </c>
      <c r="AY682" s="155" t="s">
        <v>184</v>
      </c>
    </row>
    <row r="683" spans="2:65" s="1" customFormat="1" ht="66.75" customHeight="1">
      <c r="B683" s="34"/>
      <c r="C683" s="130" t="s">
        <v>824</v>
      </c>
      <c r="D683" s="130" t="s">
        <v>99</v>
      </c>
      <c r="E683" s="131" t="s">
        <v>825</v>
      </c>
      <c r="F683" s="132" t="s">
        <v>826</v>
      </c>
      <c r="G683" s="133" t="s">
        <v>106</v>
      </c>
      <c r="H683" s="134">
        <v>331.15</v>
      </c>
      <c r="I683" s="135"/>
      <c r="J683" s="136">
        <f>ROUND(I683*H683,2)</f>
        <v>0</v>
      </c>
      <c r="K683" s="132" t="s">
        <v>188</v>
      </c>
      <c r="L683" s="34"/>
      <c r="M683" s="137" t="s">
        <v>44</v>
      </c>
      <c r="N683" s="138" t="s">
        <v>53</v>
      </c>
      <c r="P683" s="139">
        <f>O683*H683</f>
        <v>0</v>
      </c>
      <c r="Q683" s="139">
        <v>0</v>
      </c>
      <c r="R683" s="139">
        <f>Q683*H683</f>
        <v>0</v>
      </c>
      <c r="S683" s="139">
        <v>0</v>
      </c>
      <c r="T683" s="140">
        <f>S683*H683</f>
        <v>0</v>
      </c>
      <c r="AR683" s="141" t="s">
        <v>189</v>
      </c>
      <c r="AT683" s="141" t="s">
        <v>99</v>
      </c>
      <c r="AU683" s="141" t="s">
        <v>92</v>
      </c>
      <c r="AY683" s="18" t="s">
        <v>184</v>
      </c>
      <c r="BE683" s="142">
        <f>IF(N683="základní",J683,0)</f>
        <v>0</v>
      </c>
      <c r="BF683" s="142">
        <f>IF(N683="snížená",J683,0)</f>
        <v>0</v>
      </c>
      <c r="BG683" s="142">
        <f>IF(N683="zákl. přenesená",J683,0)</f>
        <v>0</v>
      </c>
      <c r="BH683" s="142">
        <f>IF(N683="sníž. přenesená",J683,0)</f>
        <v>0</v>
      </c>
      <c r="BI683" s="142">
        <f>IF(N683="nulová",J683,0)</f>
        <v>0</v>
      </c>
      <c r="BJ683" s="18" t="s">
        <v>90</v>
      </c>
      <c r="BK683" s="142">
        <f>ROUND(I683*H683,2)</f>
        <v>0</v>
      </c>
      <c r="BL683" s="18" t="s">
        <v>189</v>
      </c>
      <c r="BM683" s="141" t="s">
        <v>827</v>
      </c>
    </row>
    <row r="684" spans="2:65" s="1" customFormat="1">
      <c r="B684" s="34"/>
      <c r="D684" s="143" t="s">
        <v>191</v>
      </c>
      <c r="F684" s="144" t="s">
        <v>828</v>
      </c>
      <c r="I684" s="145"/>
      <c r="L684" s="34"/>
      <c r="M684" s="146"/>
      <c r="T684" s="55"/>
      <c r="AT684" s="18" t="s">
        <v>191</v>
      </c>
      <c r="AU684" s="18" t="s">
        <v>92</v>
      </c>
    </row>
    <row r="685" spans="2:65" s="12" customFormat="1" ht="20.399999999999999">
      <c r="B685" s="147"/>
      <c r="D685" s="148" t="s">
        <v>193</v>
      </c>
      <c r="E685" s="149" t="s">
        <v>44</v>
      </c>
      <c r="F685" s="150" t="s">
        <v>829</v>
      </c>
      <c r="H685" s="149" t="s">
        <v>44</v>
      </c>
      <c r="I685" s="151"/>
      <c r="L685" s="147"/>
      <c r="M685" s="152"/>
      <c r="T685" s="153"/>
      <c r="AT685" s="149" t="s">
        <v>193</v>
      </c>
      <c r="AU685" s="149" t="s">
        <v>92</v>
      </c>
      <c r="AV685" s="12" t="s">
        <v>90</v>
      </c>
      <c r="AW685" s="12" t="s">
        <v>42</v>
      </c>
      <c r="AX685" s="12" t="s">
        <v>82</v>
      </c>
      <c r="AY685" s="149" t="s">
        <v>184</v>
      </c>
    </row>
    <row r="686" spans="2:65" s="13" customFormat="1" ht="20.399999999999999">
      <c r="B686" s="154"/>
      <c r="D686" s="148" t="s">
        <v>193</v>
      </c>
      <c r="E686" s="155" t="s">
        <v>44</v>
      </c>
      <c r="F686" s="156" t="s">
        <v>247</v>
      </c>
      <c r="H686" s="157">
        <v>331.15</v>
      </c>
      <c r="I686" s="158"/>
      <c r="L686" s="154"/>
      <c r="M686" s="159"/>
      <c r="T686" s="160"/>
      <c r="AT686" s="155" t="s">
        <v>193</v>
      </c>
      <c r="AU686" s="155" t="s">
        <v>92</v>
      </c>
      <c r="AV686" s="13" t="s">
        <v>92</v>
      </c>
      <c r="AW686" s="13" t="s">
        <v>42</v>
      </c>
      <c r="AX686" s="13" t="s">
        <v>90</v>
      </c>
      <c r="AY686" s="155" t="s">
        <v>184</v>
      </c>
    </row>
    <row r="687" spans="2:65" s="1" customFormat="1" ht="55.5" customHeight="1">
      <c r="B687" s="34"/>
      <c r="C687" s="130" t="s">
        <v>830</v>
      </c>
      <c r="D687" s="130" t="s">
        <v>99</v>
      </c>
      <c r="E687" s="131" t="s">
        <v>831</v>
      </c>
      <c r="F687" s="132" t="s">
        <v>832</v>
      </c>
      <c r="G687" s="133" t="s">
        <v>101</v>
      </c>
      <c r="H687" s="134">
        <v>2.56</v>
      </c>
      <c r="I687" s="135"/>
      <c r="J687" s="136">
        <f>ROUND(I687*H687,2)</f>
        <v>0</v>
      </c>
      <c r="K687" s="132" t="s">
        <v>188</v>
      </c>
      <c r="L687" s="34"/>
      <c r="M687" s="137" t="s">
        <v>44</v>
      </c>
      <c r="N687" s="138" t="s">
        <v>53</v>
      </c>
      <c r="P687" s="139">
        <f>O687*H687</f>
        <v>0</v>
      </c>
      <c r="Q687" s="139">
        <v>0</v>
      </c>
      <c r="R687" s="139">
        <f>Q687*H687</f>
        <v>0</v>
      </c>
      <c r="S687" s="139">
        <v>0</v>
      </c>
      <c r="T687" s="140">
        <f>S687*H687</f>
        <v>0</v>
      </c>
      <c r="AR687" s="141" t="s">
        <v>189</v>
      </c>
      <c r="AT687" s="141" t="s">
        <v>99</v>
      </c>
      <c r="AU687" s="141" t="s">
        <v>92</v>
      </c>
      <c r="AY687" s="18" t="s">
        <v>184</v>
      </c>
      <c r="BE687" s="142">
        <f>IF(N687="základní",J687,0)</f>
        <v>0</v>
      </c>
      <c r="BF687" s="142">
        <f>IF(N687="snížená",J687,0)</f>
        <v>0</v>
      </c>
      <c r="BG687" s="142">
        <f>IF(N687="zákl. přenesená",J687,0)</f>
        <v>0</v>
      </c>
      <c r="BH687" s="142">
        <f>IF(N687="sníž. přenesená",J687,0)</f>
        <v>0</v>
      </c>
      <c r="BI687" s="142">
        <f>IF(N687="nulová",J687,0)</f>
        <v>0</v>
      </c>
      <c r="BJ687" s="18" t="s">
        <v>90</v>
      </c>
      <c r="BK687" s="142">
        <f>ROUND(I687*H687,2)</f>
        <v>0</v>
      </c>
      <c r="BL687" s="18" t="s">
        <v>189</v>
      </c>
      <c r="BM687" s="141" t="s">
        <v>833</v>
      </c>
    </row>
    <row r="688" spans="2:65" s="1" customFormat="1">
      <c r="B688" s="34"/>
      <c r="D688" s="143" t="s">
        <v>191</v>
      </c>
      <c r="F688" s="144" t="s">
        <v>834</v>
      </c>
      <c r="I688" s="145"/>
      <c r="L688" s="34"/>
      <c r="M688" s="146"/>
      <c r="T688" s="55"/>
      <c r="AT688" s="18" t="s">
        <v>191</v>
      </c>
      <c r="AU688" s="18" t="s">
        <v>92</v>
      </c>
    </row>
    <row r="689" spans="2:65" s="12" customFormat="1">
      <c r="B689" s="147"/>
      <c r="D689" s="148" t="s">
        <v>193</v>
      </c>
      <c r="E689" s="149" t="s">
        <v>44</v>
      </c>
      <c r="F689" s="150" t="s">
        <v>835</v>
      </c>
      <c r="H689" s="149" t="s">
        <v>44</v>
      </c>
      <c r="I689" s="151"/>
      <c r="L689" s="147"/>
      <c r="M689" s="152"/>
      <c r="T689" s="153"/>
      <c r="AT689" s="149" t="s">
        <v>193</v>
      </c>
      <c r="AU689" s="149" t="s">
        <v>92</v>
      </c>
      <c r="AV689" s="12" t="s">
        <v>90</v>
      </c>
      <c r="AW689" s="12" t="s">
        <v>42</v>
      </c>
      <c r="AX689" s="12" t="s">
        <v>82</v>
      </c>
      <c r="AY689" s="149" t="s">
        <v>184</v>
      </c>
    </row>
    <row r="690" spans="2:65" s="13" customFormat="1">
      <c r="B690" s="154"/>
      <c r="D690" s="148" t="s">
        <v>193</v>
      </c>
      <c r="E690" s="155" t="s">
        <v>44</v>
      </c>
      <c r="F690" s="156" t="s">
        <v>131</v>
      </c>
      <c r="H690" s="157">
        <v>2.56</v>
      </c>
      <c r="I690" s="158"/>
      <c r="L690" s="154"/>
      <c r="M690" s="159"/>
      <c r="T690" s="160"/>
      <c r="AT690" s="155" t="s">
        <v>193</v>
      </c>
      <c r="AU690" s="155" t="s">
        <v>92</v>
      </c>
      <c r="AV690" s="13" t="s">
        <v>92</v>
      </c>
      <c r="AW690" s="13" t="s">
        <v>42</v>
      </c>
      <c r="AX690" s="13" t="s">
        <v>90</v>
      </c>
      <c r="AY690" s="155" t="s">
        <v>184</v>
      </c>
    </row>
    <row r="691" spans="2:65" s="1" customFormat="1" ht="33" customHeight="1">
      <c r="B691" s="34"/>
      <c r="C691" s="130" t="s">
        <v>836</v>
      </c>
      <c r="D691" s="130" t="s">
        <v>99</v>
      </c>
      <c r="E691" s="131" t="s">
        <v>837</v>
      </c>
      <c r="F691" s="132" t="s">
        <v>838</v>
      </c>
      <c r="G691" s="133" t="s">
        <v>101</v>
      </c>
      <c r="H691" s="134">
        <v>7.6</v>
      </c>
      <c r="I691" s="135"/>
      <c r="J691" s="136">
        <f>ROUND(I691*H691,2)</f>
        <v>0</v>
      </c>
      <c r="K691" s="132" t="s">
        <v>188</v>
      </c>
      <c r="L691" s="34"/>
      <c r="M691" s="137" t="s">
        <v>44</v>
      </c>
      <c r="N691" s="138" t="s">
        <v>53</v>
      </c>
      <c r="P691" s="139">
        <f>O691*H691</f>
        <v>0</v>
      </c>
      <c r="Q691" s="139">
        <v>0</v>
      </c>
      <c r="R691" s="139">
        <f>Q691*H691</f>
        <v>0</v>
      </c>
      <c r="S691" s="139">
        <v>6.5000000000000002E-2</v>
      </c>
      <c r="T691" s="140">
        <f>S691*H691</f>
        <v>0.49399999999999999</v>
      </c>
      <c r="AR691" s="141" t="s">
        <v>189</v>
      </c>
      <c r="AT691" s="141" t="s">
        <v>99</v>
      </c>
      <c r="AU691" s="141" t="s">
        <v>92</v>
      </c>
      <c r="AY691" s="18" t="s">
        <v>184</v>
      </c>
      <c r="BE691" s="142">
        <f>IF(N691="základní",J691,0)</f>
        <v>0</v>
      </c>
      <c r="BF691" s="142">
        <f>IF(N691="snížená",J691,0)</f>
        <v>0</v>
      </c>
      <c r="BG691" s="142">
        <f>IF(N691="zákl. přenesená",J691,0)</f>
        <v>0</v>
      </c>
      <c r="BH691" s="142">
        <f>IF(N691="sníž. přenesená",J691,0)</f>
        <v>0</v>
      </c>
      <c r="BI691" s="142">
        <f>IF(N691="nulová",J691,0)</f>
        <v>0</v>
      </c>
      <c r="BJ691" s="18" t="s">
        <v>90</v>
      </c>
      <c r="BK691" s="142">
        <f>ROUND(I691*H691,2)</f>
        <v>0</v>
      </c>
      <c r="BL691" s="18" t="s">
        <v>189</v>
      </c>
      <c r="BM691" s="141" t="s">
        <v>839</v>
      </c>
    </row>
    <row r="692" spans="2:65" s="1" customFormat="1">
      <c r="B692" s="34"/>
      <c r="D692" s="143" t="s">
        <v>191</v>
      </c>
      <c r="F692" s="144" t="s">
        <v>840</v>
      </c>
      <c r="I692" s="145"/>
      <c r="L692" s="34"/>
      <c r="M692" s="146"/>
      <c r="T692" s="55"/>
      <c r="AT692" s="18" t="s">
        <v>191</v>
      </c>
      <c r="AU692" s="18" t="s">
        <v>92</v>
      </c>
    </row>
    <row r="693" spans="2:65" s="12" customFormat="1">
      <c r="B693" s="147"/>
      <c r="D693" s="148" t="s">
        <v>193</v>
      </c>
      <c r="E693" s="149" t="s">
        <v>44</v>
      </c>
      <c r="F693" s="150" t="s">
        <v>194</v>
      </c>
      <c r="H693" s="149" t="s">
        <v>44</v>
      </c>
      <c r="I693" s="151"/>
      <c r="L693" s="147"/>
      <c r="M693" s="152"/>
      <c r="T693" s="153"/>
      <c r="AT693" s="149" t="s">
        <v>193</v>
      </c>
      <c r="AU693" s="149" t="s">
        <v>92</v>
      </c>
      <c r="AV693" s="12" t="s">
        <v>90</v>
      </c>
      <c r="AW693" s="12" t="s">
        <v>42</v>
      </c>
      <c r="AX693" s="12" t="s">
        <v>82</v>
      </c>
      <c r="AY693" s="149" t="s">
        <v>184</v>
      </c>
    </row>
    <row r="694" spans="2:65" s="12" customFormat="1">
      <c r="B694" s="147"/>
      <c r="D694" s="148" t="s">
        <v>193</v>
      </c>
      <c r="E694" s="149" t="s">
        <v>44</v>
      </c>
      <c r="F694" s="150" t="s">
        <v>195</v>
      </c>
      <c r="H694" s="149" t="s">
        <v>44</v>
      </c>
      <c r="I694" s="151"/>
      <c r="L694" s="147"/>
      <c r="M694" s="152"/>
      <c r="T694" s="153"/>
      <c r="AT694" s="149" t="s">
        <v>193</v>
      </c>
      <c r="AU694" s="149" t="s">
        <v>92</v>
      </c>
      <c r="AV694" s="12" t="s">
        <v>90</v>
      </c>
      <c r="AW694" s="12" t="s">
        <v>42</v>
      </c>
      <c r="AX694" s="12" t="s">
        <v>82</v>
      </c>
      <c r="AY694" s="149" t="s">
        <v>184</v>
      </c>
    </row>
    <row r="695" spans="2:65" s="13" customFormat="1" ht="20.399999999999999">
      <c r="B695" s="154"/>
      <c r="D695" s="148" t="s">
        <v>193</v>
      </c>
      <c r="E695" s="155" t="s">
        <v>44</v>
      </c>
      <c r="F695" s="156" t="s">
        <v>841</v>
      </c>
      <c r="H695" s="157">
        <v>7.6</v>
      </c>
      <c r="I695" s="158"/>
      <c r="L695" s="154"/>
      <c r="M695" s="159"/>
      <c r="T695" s="160"/>
      <c r="AT695" s="155" t="s">
        <v>193</v>
      </c>
      <c r="AU695" s="155" t="s">
        <v>92</v>
      </c>
      <c r="AV695" s="13" t="s">
        <v>92</v>
      </c>
      <c r="AW695" s="13" t="s">
        <v>42</v>
      </c>
      <c r="AX695" s="13" t="s">
        <v>90</v>
      </c>
      <c r="AY695" s="155" t="s">
        <v>184</v>
      </c>
    </row>
    <row r="696" spans="2:65" s="1" customFormat="1" ht="24.15" customHeight="1">
      <c r="B696" s="34"/>
      <c r="C696" s="130" t="s">
        <v>842</v>
      </c>
      <c r="D696" s="130" t="s">
        <v>99</v>
      </c>
      <c r="E696" s="131" t="s">
        <v>843</v>
      </c>
      <c r="F696" s="132" t="s">
        <v>844</v>
      </c>
      <c r="G696" s="133" t="s">
        <v>101</v>
      </c>
      <c r="H696" s="134">
        <v>7.6</v>
      </c>
      <c r="I696" s="135"/>
      <c r="J696" s="136">
        <f>ROUND(I696*H696,2)</f>
        <v>0</v>
      </c>
      <c r="K696" s="132" t="s">
        <v>188</v>
      </c>
      <c r="L696" s="34"/>
      <c r="M696" s="137" t="s">
        <v>44</v>
      </c>
      <c r="N696" s="138" t="s">
        <v>53</v>
      </c>
      <c r="P696" s="139">
        <f>O696*H696</f>
        <v>0</v>
      </c>
      <c r="Q696" s="139">
        <v>0</v>
      </c>
      <c r="R696" s="139">
        <f>Q696*H696</f>
        <v>0</v>
      </c>
      <c r="S696" s="139">
        <v>0</v>
      </c>
      <c r="T696" s="140">
        <f>S696*H696</f>
        <v>0</v>
      </c>
      <c r="AR696" s="141" t="s">
        <v>189</v>
      </c>
      <c r="AT696" s="141" t="s">
        <v>99</v>
      </c>
      <c r="AU696" s="141" t="s">
        <v>92</v>
      </c>
      <c r="AY696" s="18" t="s">
        <v>184</v>
      </c>
      <c r="BE696" s="142">
        <f>IF(N696="základní",J696,0)</f>
        <v>0</v>
      </c>
      <c r="BF696" s="142">
        <f>IF(N696="snížená",J696,0)</f>
        <v>0</v>
      </c>
      <c r="BG696" s="142">
        <f>IF(N696="zákl. přenesená",J696,0)</f>
        <v>0</v>
      </c>
      <c r="BH696" s="142">
        <f>IF(N696="sníž. přenesená",J696,0)</f>
        <v>0</v>
      </c>
      <c r="BI696" s="142">
        <f>IF(N696="nulová",J696,0)</f>
        <v>0</v>
      </c>
      <c r="BJ696" s="18" t="s">
        <v>90</v>
      </c>
      <c r="BK696" s="142">
        <f>ROUND(I696*H696,2)</f>
        <v>0</v>
      </c>
      <c r="BL696" s="18" t="s">
        <v>189</v>
      </c>
      <c r="BM696" s="141" t="s">
        <v>845</v>
      </c>
    </row>
    <row r="697" spans="2:65" s="1" customFormat="1">
      <c r="B697" s="34"/>
      <c r="D697" s="143" t="s">
        <v>191</v>
      </c>
      <c r="F697" s="144" t="s">
        <v>846</v>
      </c>
      <c r="I697" s="145"/>
      <c r="L697" s="34"/>
      <c r="M697" s="146"/>
      <c r="T697" s="55"/>
      <c r="AT697" s="18" t="s">
        <v>191</v>
      </c>
      <c r="AU697" s="18" t="s">
        <v>92</v>
      </c>
    </row>
    <row r="698" spans="2:65" s="12" customFormat="1">
      <c r="B698" s="147"/>
      <c r="D698" s="148" t="s">
        <v>193</v>
      </c>
      <c r="E698" s="149" t="s">
        <v>44</v>
      </c>
      <c r="F698" s="150" t="s">
        <v>847</v>
      </c>
      <c r="H698" s="149" t="s">
        <v>44</v>
      </c>
      <c r="I698" s="151"/>
      <c r="L698" s="147"/>
      <c r="M698" s="152"/>
      <c r="T698" s="153"/>
      <c r="AT698" s="149" t="s">
        <v>193</v>
      </c>
      <c r="AU698" s="149" t="s">
        <v>92</v>
      </c>
      <c r="AV698" s="12" t="s">
        <v>90</v>
      </c>
      <c r="AW698" s="12" t="s">
        <v>42</v>
      </c>
      <c r="AX698" s="12" t="s">
        <v>82</v>
      </c>
      <c r="AY698" s="149" t="s">
        <v>184</v>
      </c>
    </row>
    <row r="699" spans="2:65" s="13" customFormat="1">
      <c r="B699" s="154"/>
      <c r="D699" s="148" t="s">
        <v>193</v>
      </c>
      <c r="E699" s="155" t="s">
        <v>44</v>
      </c>
      <c r="F699" s="156" t="s">
        <v>848</v>
      </c>
      <c r="H699" s="157">
        <v>7.6</v>
      </c>
      <c r="I699" s="158"/>
      <c r="L699" s="154"/>
      <c r="M699" s="159"/>
      <c r="T699" s="160"/>
      <c r="AT699" s="155" t="s">
        <v>193</v>
      </c>
      <c r="AU699" s="155" t="s">
        <v>92</v>
      </c>
      <c r="AV699" s="13" t="s">
        <v>92</v>
      </c>
      <c r="AW699" s="13" t="s">
        <v>42</v>
      </c>
      <c r="AX699" s="13" t="s">
        <v>90</v>
      </c>
      <c r="AY699" s="155" t="s">
        <v>184</v>
      </c>
    </row>
    <row r="700" spans="2:65" s="1" customFormat="1" ht="24.15" customHeight="1">
      <c r="B700" s="34"/>
      <c r="C700" s="130" t="s">
        <v>849</v>
      </c>
      <c r="D700" s="130" t="s">
        <v>99</v>
      </c>
      <c r="E700" s="131" t="s">
        <v>850</v>
      </c>
      <c r="F700" s="132" t="s">
        <v>851</v>
      </c>
      <c r="G700" s="133" t="s">
        <v>101</v>
      </c>
      <c r="H700" s="134">
        <v>76</v>
      </c>
      <c r="I700" s="135"/>
      <c r="J700" s="136">
        <f>ROUND(I700*H700,2)</f>
        <v>0</v>
      </c>
      <c r="K700" s="132" t="s">
        <v>188</v>
      </c>
      <c r="L700" s="34"/>
      <c r="M700" s="137" t="s">
        <v>44</v>
      </c>
      <c r="N700" s="138" t="s">
        <v>53</v>
      </c>
      <c r="P700" s="139">
        <f>O700*H700</f>
        <v>0</v>
      </c>
      <c r="Q700" s="139">
        <v>0</v>
      </c>
      <c r="R700" s="139">
        <f>Q700*H700</f>
        <v>0</v>
      </c>
      <c r="S700" s="139">
        <v>0</v>
      </c>
      <c r="T700" s="140">
        <f>S700*H700</f>
        <v>0</v>
      </c>
      <c r="AR700" s="141" t="s">
        <v>189</v>
      </c>
      <c r="AT700" s="141" t="s">
        <v>99</v>
      </c>
      <c r="AU700" s="141" t="s">
        <v>92</v>
      </c>
      <c r="AY700" s="18" t="s">
        <v>184</v>
      </c>
      <c r="BE700" s="142">
        <f>IF(N700="základní",J700,0)</f>
        <v>0</v>
      </c>
      <c r="BF700" s="142">
        <f>IF(N700="snížená",J700,0)</f>
        <v>0</v>
      </c>
      <c r="BG700" s="142">
        <f>IF(N700="zákl. přenesená",J700,0)</f>
        <v>0</v>
      </c>
      <c r="BH700" s="142">
        <f>IF(N700="sníž. přenesená",J700,0)</f>
        <v>0</v>
      </c>
      <c r="BI700" s="142">
        <f>IF(N700="nulová",J700,0)</f>
        <v>0</v>
      </c>
      <c r="BJ700" s="18" t="s">
        <v>90</v>
      </c>
      <c r="BK700" s="142">
        <f>ROUND(I700*H700,2)</f>
        <v>0</v>
      </c>
      <c r="BL700" s="18" t="s">
        <v>189</v>
      </c>
      <c r="BM700" s="141" t="s">
        <v>852</v>
      </c>
    </row>
    <row r="701" spans="2:65" s="1" customFormat="1">
      <c r="B701" s="34"/>
      <c r="D701" s="143" t="s">
        <v>191</v>
      </c>
      <c r="F701" s="144" t="s">
        <v>853</v>
      </c>
      <c r="I701" s="145"/>
      <c r="L701" s="34"/>
      <c r="M701" s="146"/>
      <c r="T701" s="55"/>
      <c r="AT701" s="18" t="s">
        <v>191</v>
      </c>
      <c r="AU701" s="18" t="s">
        <v>92</v>
      </c>
    </row>
    <row r="702" spans="2:65" s="12" customFormat="1">
      <c r="B702" s="147"/>
      <c r="D702" s="148" t="s">
        <v>193</v>
      </c>
      <c r="E702" s="149" t="s">
        <v>44</v>
      </c>
      <c r="F702" s="150" t="s">
        <v>194</v>
      </c>
      <c r="H702" s="149" t="s">
        <v>44</v>
      </c>
      <c r="I702" s="151"/>
      <c r="L702" s="147"/>
      <c r="M702" s="152"/>
      <c r="T702" s="153"/>
      <c r="AT702" s="149" t="s">
        <v>193</v>
      </c>
      <c r="AU702" s="149" t="s">
        <v>92</v>
      </c>
      <c r="AV702" s="12" t="s">
        <v>90</v>
      </c>
      <c r="AW702" s="12" t="s">
        <v>42</v>
      </c>
      <c r="AX702" s="12" t="s">
        <v>82</v>
      </c>
      <c r="AY702" s="149" t="s">
        <v>184</v>
      </c>
    </row>
    <row r="703" spans="2:65" s="12" customFormat="1">
      <c r="B703" s="147"/>
      <c r="D703" s="148" t="s">
        <v>193</v>
      </c>
      <c r="E703" s="149" t="s">
        <v>44</v>
      </c>
      <c r="F703" s="150" t="s">
        <v>195</v>
      </c>
      <c r="H703" s="149" t="s">
        <v>44</v>
      </c>
      <c r="I703" s="151"/>
      <c r="L703" s="147"/>
      <c r="M703" s="152"/>
      <c r="T703" s="153"/>
      <c r="AT703" s="149" t="s">
        <v>193</v>
      </c>
      <c r="AU703" s="149" t="s">
        <v>92</v>
      </c>
      <c r="AV703" s="12" t="s">
        <v>90</v>
      </c>
      <c r="AW703" s="12" t="s">
        <v>42</v>
      </c>
      <c r="AX703" s="12" t="s">
        <v>82</v>
      </c>
      <c r="AY703" s="149" t="s">
        <v>184</v>
      </c>
    </row>
    <row r="704" spans="2:65" s="13" customFormat="1" ht="20.399999999999999">
      <c r="B704" s="154"/>
      <c r="D704" s="148" t="s">
        <v>193</v>
      </c>
      <c r="E704" s="155" t="s">
        <v>44</v>
      </c>
      <c r="F704" s="156" t="s">
        <v>854</v>
      </c>
      <c r="H704" s="157">
        <v>76</v>
      </c>
      <c r="I704" s="158"/>
      <c r="L704" s="154"/>
      <c r="M704" s="159"/>
      <c r="T704" s="160"/>
      <c r="AT704" s="155" t="s">
        <v>193</v>
      </c>
      <c r="AU704" s="155" t="s">
        <v>92</v>
      </c>
      <c r="AV704" s="13" t="s">
        <v>92</v>
      </c>
      <c r="AW704" s="13" t="s">
        <v>42</v>
      </c>
      <c r="AX704" s="13" t="s">
        <v>90</v>
      </c>
      <c r="AY704" s="155" t="s">
        <v>184</v>
      </c>
    </row>
    <row r="705" spans="2:65" s="1" customFormat="1" ht="33" customHeight="1">
      <c r="B705" s="34"/>
      <c r="C705" s="130" t="s">
        <v>855</v>
      </c>
      <c r="D705" s="130" t="s">
        <v>99</v>
      </c>
      <c r="E705" s="131" t="s">
        <v>856</v>
      </c>
      <c r="F705" s="132" t="s">
        <v>857</v>
      </c>
      <c r="G705" s="133" t="s">
        <v>101</v>
      </c>
      <c r="H705" s="134">
        <v>7.6</v>
      </c>
      <c r="I705" s="135"/>
      <c r="J705" s="136">
        <f>ROUND(I705*H705,2)</f>
        <v>0</v>
      </c>
      <c r="K705" s="132" t="s">
        <v>188</v>
      </c>
      <c r="L705" s="34"/>
      <c r="M705" s="137" t="s">
        <v>44</v>
      </c>
      <c r="N705" s="138" t="s">
        <v>53</v>
      </c>
      <c r="P705" s="139">
        <f>O705*H705</f>
        <v>0</v>
      </c>
      <c r="Q705" s="139">
        <v>3.8850000000000003E-2</v>
      </c>
      <c r="R705" s="139">
        <f>Q705*H705</f>
        <v>0.29526000000000002</v>
      </c>
      <c r="S705" s="139">
        <v>0</v>
      </c>
      <c r="T705" s="140">
        <f>S705*H705</f>
        <v>0</v>
      </c>
      <c r="AR705" s="141" t="s">
        <v>189</v>
      </c>
      <c r="AT705" s="141" t="s">
        <v>99</v>
      </c>
      <c r="AU705" s="141" t="s">
        <v>92</v>
      </c>
      <c r="AY705" s="18" t="s">
        <v>184</v>
      </c>
      <c r="BE705" s="142">
        <f>IF(N705="základní",J705,0)</f>
        <v>0</v>
      </c>
      <c r="BF705" s="142">
        <f>IF(N705="snížená",J705,0)</f>
        <v>0</v>
      </c>
      <c r="BG705" s="142">
        <f>IF(N705="zákl. přenesená",J705,0)</f>
        <v>0</v>
      </c>
      <c r="BH705" s="142">
        <f>IF(N705="sníž. přenesená",J705,0)</f>
        <v>0</v>
      </c>
      <c r="BI705" s="142">
        <f>IF(N705="nulová",J705,0)</f>
        <v>0</v>
      </c>
      <c r="BJ705" s="18" t="s">
        <v>90</v>
      </c>
      <c r="BK705" s="142">
        <f>ROUND(I705*H705,2)</f>
        <v>0</v>
      </c>
      <c r="BL705" s="18" t="s">
        <v>189</v>
      </c>
      <c r="BM705" s="141" t="s">
        <v>858</v>
      </c>
    </row>
    <row r="706" spans="2:65" s="1" customFormat="1">
      <c r="B706" s="34"/>
      <c r="D706" s="143" t="s">
        <v>191</v>
      </c>
      <c r="F706" s="144" t="s">
        <v>859</v>
      </c>
      <c r="I706" s="145"/>
      <c r="L706" s="34"/>
      <c r="M706" s="146"/>
      <c r="T706" s="55"/>
      <c r="AT706" s="18" t="s">
        <v>191</v>
      </c>
      <c r="AU706" s="18" t="s">
        <v>92</v>
      </c>
    </row>
    <row r="707" spans="2:65" s="12" customFormat="1">
      <c r="B707" s="147"/>
      <c r="D707" s="148" t="s">
        <v>193</v>
      </c>
      <c r="E707" s="149" t="s">
        <v>44</v>
      </c>
      <c r="F707" s="150" t="s">
        <v>194</v>
      </c>
      <c r="H707" s="149" t="s">
        <v>44</v>
      </c>
      <c r="I707" s="151"/>
      <c r="L707" s="147"/>
      <c r="M707" s="152"/>
      <c r="T707" s="153"/>
      <c r="AT707" s="149" t="s">
        <v>193</v>
      </c>
      <c r="AU707" s="149" t="s">
        <v>92</v>
      </c>
      <c r="AV707" s="12" t="s">
        <v>90</v>
      </c>
      <c r="AW707" s="12" t="s">
        <v>42</v>
      </c>
      <c r="AX707" s="12" t="s">
        <v>82</v>
      </c>
      <c r="AY707" s="149" t="s">
        <v>184</v>
      </c>
    </row>
    <row r="708" spans="2:65" s="12" customFormat="1">
      <c r="B708" s="147"/>
      <c r="D708" s="148" t="s">
        <v>193</v>
      </c>
      <c r="E708" s="149" t="s">
        <v>44</v>
      </c>
      <c r="F708" s="150" t="s">
        <v>195</v>
      </c>
      <c r="H708" s="149" t="s">
        <v>44</v>
      </c>
      <c r="I708" s="151"/>
      <c r="L708" s="147"/>
      <c r="M708" s="152"/>
      <c r="T708" s="153"/>
      <c r="AT708" s="149" t="s">
        <v>193</v>
      </c>
      <c r="AU708" s="149" t="s">
        <v>92</v>
      </c>
      <c r="AV708" s="12" t="s">
        <v>90</v>
      </c>
      <c r="AW708" s="12" t="s">
        <v>42</v>
      </c>
      <c r="AX708" s="12" t="s">
        <v>82</v>
      </c>
      <c r="AY708" s="149" t="s">
        <v>184</v>
      </c>
    </row>
    <row r="709" spans="2:65" s="13" customFormat="1" ht="20.399999999999999">
      <c r="B709" s="154"/>
      <c r="D709" s="148" t="s">
        <v>193</v>
      </c>
      <c r="E709" s="155" t="s">
        <v>44</v>
      </c>
      <c r="F709" s="156" t="s">
        <v>841</v>
      </c>
      <c r="H709" s="157">
        <v>7.6</v>
      </c>
      <c r="I709" s="158"/>
      <c r="L709" s="154"/>
      <c r="M709" s="159"/>
      <c r="T709" s="160"/>
      <c r="AT709" s="155" t="s">
        <v>193</v>
      </c>
      <c r="AU709" s="155" t="s">
        <v>92</v>
      </c>
      <c r="AV709" s="13" t="s">
        <v>92</v>
      </c>
      <c r="AW709" s="13" t="s">
        <v>42</v>
      </c>
      <c r="AX709" s="13" t="s">
        <v>90</v>
      </c>
      <c r="AY709" s="155" t="s">
        <v>184</v>
      </c>
    </row>
    <row r="710" spans="2:65" s="1" customFormat="1" ht="37.799999999999997" customHeight="1">
      <c r="B710" s="34"/>
      <c r="C710" s="130" t="s">
        <v>860</v>
      </c>
      <c r="D710" s="130" t="s">
        <v>99</v>
      </c>
      <c r="E710" s="131" t="s">
        <v>861</v>
      </c>
      <c r="F710" s="132" t="s">
        <v>862</v>
      </c>
      <c r="G710" s="133" t="s">
        <v>101</v>
      </c>
      <c r="H710" s="134">
        <v>7.6</v>
      </c>
      <c r="I710" s="135"/>
      <c r="J710" s="136">
        <f>ROUND(I710*H710,2)</f>
        <v>0</v>
      </c>
      <c r="K710" s="132" t="s">
        <v>188</v>
      </c>
      <c r="L710" s="34"/>
      <c r="M710" s="137" t="s">
        <v>44</v>
      </c>
      <c r="N710" s="138" t="s">
        <v>53</v>
      </c>
      <c r="P710" s="139">
        <f>O710*H710</f>
        <v>0</v>
      </c>
      <c r="Q710" s="139">
        <v>0</v>
      </c>
      <c r="R710" s="139">
        <f>Q710*H710</f>
        <v>0</v>
      </c>
      <c r="S710" s="139">
        <v>0</v>
      </c>
      <c r="T710" s="140">
        <f>S710*H710</f>
        <v>0</v>
      </c>
      <c r="AR710" s="141" t="s">
        <v>189</v>
      </c>
      <c r="AT710" s="141" t="s">
        <v>99</v>
      </c>
      <c r="AU710" s="141" t="s">
        <v>92</v>
      </c>
      <c r="AY710" s="18" t="s">
        <v>184</v>
      </c>
      <c r="BE710" s="142">
        <f>IF(N710="základní",J710,0)</f>
        <v>0</v>
      </c>
      <c r="BF710" s="142">
        <f>IF(N710="snížená",J710,0)</f>
        <v>0</v>
      </c>
      <c r="BG710" s="142">
        <f>IF(N710="zákl. přenesená",J710,0)</f>
        <v>0</v>
      </c>
      <c r="BH710" s="142">
        <f>IF(N710="sníž. přenesená",J710,0)</f>
        <v>0</v>
      </c>
      <c r="BI710" s="142">
        <f>IF(N710="nulová",J710,0)</f>
        <v>0</v>
      </c>
      <c r="BJ710" s="18" t="s">
        <v>90</v>
      </c>
      <c r="BK710" s="142">
        <f>ROUND(I710*H710,2)</f>
        <v>0</v>
      </c>
      <c r="BL710" s="18" t="s">
        <v>189</v>
      </c>
      <c r="BM710" s="141" t="s">
        <v>863</v>
      </c>
    </row>
    <row r="711" spans="2:65" s="1" customFormat="1">
      <c r="B711" s="34"/>
      <c r="D711" s="143" t="s">
        <v>191</v>
      </c>
      <c r="F711" s="144" t="s">
        <v>864</v>
      </c>
      <c r="I711" s="145"/>
      <c r="L711" s="34"/>
      <c r="M711" s="146"/>
      <c r="T711" s="55"/>
      <c r="AT711" s="18" t="s">
        <v>191</v>
      </c>
      <c r="AU711" s="18" t="s">
        <v>92</v>
      </c>
    </row>
    <row r="712" spans="2:65" s="12" customFormat="1">
      <c r="B712" s="147"/>
      <c r="D712" s="148" t="s">
        <v>193</v>
      </c>
      <c r="E712" s="149" t="s">
        <v>44</v>
      </c>
      <c r="F712" s="150" t="s">
        <v>847</v>
      </c>
      <c r="H712" s="149" t="s">
        <v>44</v>
      </c>
      <c r="I712" s="151"/>
      <c r="L712" s="147"/>
      <c r="M712" s="152"/>
      <c r="T712" s="153"/>
      <c r="AT712" s="149" t="s">
        <v>193</v>
      </c>
      <c r="AU712" s="149" t="s">
        <v>92</v>
      </c>
      <c r="AV712" s="12" t="s">
        <v>90</v>
      </c>
      <c r="AW712" s="12" t="s">
        <v>42</v>
      </c>
      <c r="AX712" s="12" t="s">
        <v>82</v>
      </c>
      <c r="AY712" s="149" t="s">
        <v>184</v>
      </c>
    </row>
    <row r="713" spans="2:65" s="13" customFormat="1">
      <c r="B713" s="154"/>
      <c r="D713" s="148" t="s">
        <v>193</v>
      </c>
      <c r="E713" s="155" t="s">
        <v>44</v>
      </c>
      <c r="F713" s="156" t="s">
        <v>848</v>
      </c>
      <c r="H713" s="157">
        <v>7.6</v>
      </c>
      <c r="I713" s="158"/>
      <c r="L713" s="154"/>
      <c r="M713" s="159"/>
      <c r="T713" s="160"/>
      <c r="AT713" s="155" t="s">
        <v>193</v>
      </c>
      <c r="AU713" s="155" t="s">
        <v>92</v>
      </c>
      <c r="AV713" s="13" t="s">
        <v>92</v>
      </c>
      <c r="AW713" s="13" t="s">
        <v>42</v>
      </c>
      <c r="AX713" s="13" t="s">
        <v>90</v>
      </c>
      <c r="AY713" s="155" t="s">
        <v>184</v>
      </c>
    </row>
    <row r="714" spans="2:65" s="1" customFormat="1" ht="24.15" customHeight="1">
      <c r="B714" s="34"/>
      <c r="C714" s="130" t="s">
        <v>865</v>
      </c>
      <c r="D714" s="130" t="s">
        <v>99</v>
      </c>
      <c r="E714" s="131" t="s">
        <v>866</v>
      </c>
      <c r="F714" s="132" t="s">
        <v>867</v>
      </c>
      <c r="G714" s="133" t="s">
        <v>101</v>
      </c>
      <c r="H714" s="134">
        <v>7.6</v>
      </c>
      <c r="I714" s="135"/>
      <c r="J714" s="136">
        <f>ROUND(I714*H714,2)</f>
        <v>0</v>
      </c>
      <c r="K714" s="132" t="s">
        <v>188</v>
      </c>
      <c r="L714" s="34"/>
      <c r="M714" s="137" t="s">
        <v>44</v>
      </c>
      <c r="N714" s="138" t="s">
        <v>53</v>
      </c>
      <c r="P714" s="139">
        <f>O714*H714</f>
        <v>0</v>
      </c>
      <c r="Q714" s="139">
        <v>0.01</v>
      </c>
      <c r="R714" s="139">
        <f>Q714*H714</f>
        <v>7.5999999999999998E-2</v>
      </c>
      <c r="S714" s="139">
        <v>0</v>
      </c>
      <c r="T714" s="140">
        <f>S714*H714</f>
        <v>0</v>
      </c>
      <c r="AR714" s="141" t="s">
        <v>189</v>
      </c>
      <c r="AT714" s="141" t="s">
        <v>99</v>
      </c>
      <c r="AU714" s="141" t="s">
        <v>92</v>
      </c>
      <c r="AY714" s="18" t="s">
        <v>184</v>
      </c>
      <c r="BE714" s="142">
        <f>IF(N714="základní",J714,0)</f>
        <v>0</v>
      </c>
      <c r="BF714" s="142">
        <f>IF(N714="snížená",J714,0)</f>
        <v>0</v>
      </c>
      <c r="BG714" s="142">
        <f>IF(N714="zákl. přenesená",J714,0)</f>
        <v>0</v>
      </c>
      <c r="BH714" s="142">
        <f>IF(N714="sníž. přenesená",J714,0)</f>
        <v>0</v>
      </c>
      <c r="BI714" s="142">
        <f>IF(N714="nulová",J714,0)</f>
        <v>0</v>
      </c>
      <c r="BJ714" s="18" t="s">
        <v>90</v>
      </c>
      <c r="BK714" s="142">
        <f>ROUND(I714*H714,2)</f>
        <v>0</v>
      </c>
      <c r="BL714" s="18" t="s">
        <v>189</v>
      </c>
      <c r="BM714" s="141" t="s">
        <v>868</v>
      </c>
    </row>
    <row r="715" spans="2:65" s="1" customFormat="1">
      <c r="B715" s="34"/>
      <c r="D715" s="143" t="s">
        <v>191</v>
      </c>
      <c r="F715" s="144" t="s">
        <v>869</v>
      </c>
      <c r="I715" s="145"/>
      <c r="L715" s="34"/>
      <c r="M715" s="146"/>
      <c r="T715" s="55"/>
      <c r="AT715" s="18" t="s">
        <v>191</v>
      </c>
      <c r="AU715" s="18" t="s">
        <v>92</v>
      </c>
    </row>
    <row r="716" spans="2:65" s="12" customFormat="1">
      <c r="B716" s="147"/>
      <c r="D716" s="148" t="s">
        <v>193</v>
      </c>
      <c r="E716" s="149" t="s">
        <v>44</v>
      </c>
      <c r="F716" s="150" t="s">
        <v>847</v>
      </c>
      <c r="H716" s="149" t="s">
        <v>44</v>
      </c>
      <c r="I716" s="151"/>
      <c r="L716" s="147"/>
      <c r="M716" s="152"/>
      <c r="T716" s="153"/>
      <c r="AT716" s="149" t="s">
        <v>193</v>
      </c>
      <c r="AU716" s="149" t="s">
        <v>92</v>
      </c>
      <c r="AV716" s="12" t="s">
        <v>90</v>
      </c>
      <c r="AW716" s="12" t="s">
        <v>42</v>
      </c>
      <c r="AX716" s="12" t="s">
        <v>82</v>
      </c>
      <c r="AY716" s="149" t="s">
        <v>184</v>
      </c>
    </row>
    <row r="717" spans="2:65" s="13" customFormat="1">
      <c r="B717" s="154"/>
      <c r="D717" s="148" t="s">
        <v>193</v>
      </c>
      <c r="E717" s="155" t="s">
        <v>44</v>
      </c>
      <c r="F717" s="156" t="s">
        <v>848</v>
      </c>
      <c r="H717" s="157">
        <v>7.6</v>
      </c>
      <c r="I717" s="158"/>
      <c r="L717" s="154"/>
      <c r="M717" s="159"/>
      <c r="T717" s="160"/>
      <c r="AT717" s="155" t="s">
        <v>193</v>
      </c>
      <c r="AU717" s="155" t="s">
        <v>92</v>
      </c>
      <c r="AV717" s="13" t="s">
        <v>92</v>
      </c>
      <c r="AW717" s="13" t="s">
        <v>42</v>
      </c>
      <c r="AX717" s="13" t="s">
        <v>90</v>
      </c>
      <c r="AY717" s="155" t="s">
        <v>184</v>
      </c>
    </row>
    <row r="718" spans="2:65" s="1" customFormat="1" ht="33" customHeight="1">
      <c r="B718" s="34"/>
      <c r="C718" s="130" t="s">
        <v>870</v>
      </c>
      <c r="D718" s="130" t="s">
        <v>99</v>
      </c>
      <c r="E718" s="131" t="s">
        <v>871</v>
      </c>
      <c r="F718" s="132" t="s">
        <v>872</v>
      </c>
      <c r="G718" s="133" t="s">
        <v>101</v>
      </c>
      <c r="H718" s="134">
        <v>7.6</v>
      </c>
      <c r="I718" s="135"/>
      <c r="J718" s="136">
        <f>ROUND(I718*H718,2)</f>
        <v>0</v>
      </c>
      <c r="K718" s="132" t="s">
        <v>188</v>
      </c>
      <c r="L718" s="34"/>
      <c r="M718" s="137" t="s">
        <v>44</v>
      </c>
      <c r="N718" s="138" t="s">
        <v>53</v>
      </c>
      <c r="P718" s="139">
        <f>O718*H718</f>
        <v>0</v>
      </c>
      <c r="Q718" s="139">
        <v>0</v>
      </c>
      <c r="R718" s="139">
        <f>Q718*H718</f>
        <v>0</v>
      </c>
      <c r="S718" s="139">
        <v>0</v>
      </c>
      <c r="T718" s="140">
        <f>S718*H718</f>
        <v>0</v>
      </c>
      <c r="AR718" s="141" t="s">
        <v>189</v>
      </c>
      <c r="AT718" s="141" t="s">
        <v>99</v>
      </c>
      <c r="AU718" s="141" t="s">
        <v>92</v>
      </c>
      <c r="AY718" s="18" t="s">
        <v>184</v>
      </c>
      <c r="BE718" s="142">
        <f>IF(N718="základní",J718,0)</f>
        <v>0</v>
      </c>
      <c r="BF718" s="142">
        <f>IF(N718="snížená",J718,0)</f>
        <v>0</v>
      </c>
      <c r="BG718" s="142">
        <f>IF(N718="zákl. přenesená",J718,0)</f>
        <v>0</v>
      </c>
      <c r="BH718" s="142">
        <f>IF(N718="sníž. přenesená",J718,0)</f>
        <v>0</v>
      </c>
      <c r="BI718" s="142">
        <f>IF(N718="nulová",J718,0)</f>
        <v>0</v>
      </c>
      <c r="BJ718" s="18" t="s">
        <v>90</v>
      </c>
      <c r="BK718" s="142">
        <f>ROUND(I718*H718,2)</f>
        <v>0</v>
      </c>
      <c r="BL718" s="18" t="s">
        <v>189</v>
      </c>
      <c r="BM718" s="141" t="s">
        <v>873</v>
      </c>
    </row>
    <row r="719" spans="2:65" s="1" customFormat="1">
      <c r="B719" s="34"/>
      <c r="D719" s="143" t="s">
        <v>191</v>
      </c>
      <c r="F719" s="144" t="s">
        <v>874</v>
      </c>
      <c r="I719" s="145"/>
      <c r="L719" s="34"/>
      <c r="M719" s="146"/>
      <c r="T719" s="55"/>
      <c r="AT719" s="18" t="s">
        <v>191</v>
      </c>
      <c r="AU719" s="18" t="s">
        <v>92</v>
      </c>
    </row>
    <row r="720" spans="2:65" s="12" customFormat="1">
      <c r="B720" s="147"/>
      <c r="D720" s="148" t="s">
        <v>193</v>
      </c>
      <c r="E720" s="149" t="s">
        <v>44</v>
      </c>
      <c r="F720" s="150" t="s">
        <v>847</v>
      </c>
      <c r="H720" s="149" t="s">
        <v>44</v>
      </c>
      <c r="I720" s="151"/>
      <c r="L720" s="147"/>
      <c r="M720" s="152"/>
      <c r="T720" s="153"/>
      <c r="AT720" s="149" t="s">
        <v>193</v>
      </c>
      <c r="AU720" s="149" t="s">
        <v>92</v>
      </c>
      <c r="AV720" s="12" t="s">
        <v>90</v>
      </c>
      <c r="AW720" s="12" t="s">
        <v>42</v>
      </c>
      <c r="AX720" s="12" t="s">
        <v>82</v>
      </c>
      <c r="AY720" s="149" t="s">
        <v>184</v>
      </c>
    </row>
    <row r="721" spans="2:65" s="13" customFormat="1">
      <c r="B721" s="154"/>
      <c r="D721" s="148" t="s">
        <v>193</v>
      </c>
      <c r="E721" s="155" t="s">
        <v>44</v>
      </c>
      <c r="F721" s="156" t="s">
        <v>848</v>
      </c>
      <c r="H721" s="157">
        <v>7.6</v>
      </c>
      <c r="I721" s="158"/>
      <c r="L721" s="154"/>
      <c r="M721" s="159"/>
      <c r="T721" s="160"/>
      <c r="AT721" s="155" t="s">
        <v>193</v>
      </c>
      <c r="AU721" s="155" t="s">
        <v>92</v>
      </c>
      <c r="AV721" s="13" t="s">
        <v>92</v>
      </c>
      <c r="AW721" s="13" t="s">
        <v>42</v>
      </c>
      <c r="AX721" s="13" t="s">
        <v>90</v>
      </c>
      <c r="AY721" s="155" t="s">
        <v>184</v>
      </c>
    </row>
    <row r="722" spans="2:65" s="1" customFormat="1" ht="24.15" customHeight="1">
      <c r="B722" s="34"/>
      <c r="C722" s="130" t="s">
        <v>875</v>
      </c>
      <c r="D722" s="130" t="s">
        <v>99</v>
      </c>
      <c r="E722" s="131" t="s">
        <v>876</v>
      </c>
      <c r="F722" s="132" t="s">
        <v>877</v>
      </c>
      <c r="G722" s="133" t="s">
        <v>101</v>
      </c>
      <c r="H722" s="134">
        <v>7.6</v>
      </c>
      <c r="I722" s="135"/>
      <c r="J722" s="136">
        <f>ROUND(I722*H722,2)</f>
        <v>0</v>
      </c>
      <c r="K722" s="132" t="s">
        <v>188</v>
      </c>
      <c r="L722" s="34"/>
      <c r="M722" s="137" t="s">
        <v>44</v>
      </c>
      <c r="N722" s="138" t="s">
        <v>53</v>
      </c>
      <c r="P722" s="139">
        <f>O722*H722</f>
        <v>0</v>
      </c>
      <c r="Q722" s="139">
        <v>2.0999999999999999E-3</v>
      </c>
      <c r="R722" s="139">
        <f>Q722*H722</f>
        <v>1.5959999999999998E-2</v>
      </c>
      <c r="S722" s="139">
        <v>0</v>
      </c>
      <c r="T722" s="140">
        <f>S722*H722</f>
        <v>0</v>
      </c>
      <c r="AR722" s="141" t="s">
        <v>189</v>
      </c>
      <c r="AT722" s="141" t="s">
        <v>99</v>
      </c>
      <c r="AU722" s="141" t="s">
        <v>92</v>
      </c>
      <c r="AY722" s="18" t="s">
        <v>184</v>
      </c>
      <c r="BE722" s="142">
        <f>IF(N722="základní",J722,0)</f>
        <v>0</v>
      </c>
      <c r="BF722" s="142">
        <f>IF(N722="snížená",J722,0)</f>
        <v>0</v>
      </c>
      <c r="BG722" s="142">
        <f>IF(N722="zákl. přenesená",J722,0)</f>
        <v>0</v>
      </c>
      <c r="BH722" s="142">
        <f>IF(N722="sníž. přenesená",J722,0)</f>
        <v>0</v>
      </c>
      <c r="BI722" s="142">
        <f>IF(N722="nulová",J722,0)</f>
        <v>0</v>
      </c>
      <c r="BJ722" s="18" t="s">
        <v>90</v>
      </c>
      <c r="BK722" s="142">
        <f>ROUND(I722*H722,2)</f>
        <v>0</v>
      </c>
      <c r="BL722" s="18" t="s">
        <v>189</v>
      </c>
      <c r="BM722" s="141" t="s">
        <v>878</v>
      </c>
    </row>
    <row r="723" spans="2:65" s="1" customFormat="1">
      <c r="B723" s="34"/>
      <c r="D723" s="143" t="s">
        <v>191</v>
      </c>
      <c r="F723" s="144" t="s">
        <v>879</v>
      </c>
      <c r="I723" s="145"/>
      <c r="L723" s="34"/>
      <c r="M723" s="146"/>
      <c r="T723" s="55"/>
      <c r="AT723" s="18" t="s">
        <v>191</v>
      </c>
      <c r="AU723" s="18" t="s">
        <v>92</v>
      </c>
    </row>
    <row r="724" spans="2:65" s="12" customFormat="1">
      <c r="B724" s="147"/>
      <c r="D724" s="148" t="s">
        <v>193</v>
      </c>
      <c r="E724" s="149" t="s">
        <v>44</v>
      </c>
      <c r="F724" s="150" t="s">
        <v>847</v>
      </c>
      <c r="H724" s="149" t="s">
        <v>44</v>
      </c>
      <c r="I724" s="151"/>
      <c r="L724" s="147"/>
      <c r="M724" s="152"/>
      <c r="T724" s="153"/>
      <c r="AT724" s="149" t="s">
        <v>193</v>
      </c>
      <c r="AU724" s="149" t="s">
        <v>92</v>
      </c>
      <c r="AV724" s="12" t="s">
        <v>90</v>
      </c>
      <c r="AW724" s="12" t="s">
        <v>42</v>
      </c>
      <c r="AX724" s="12" t="s">
        <v>82</v>
      </c>
      <c r="AY724" s="149" t="s">
        <v>184</v>
      </c>
    </row>
    <row r="725" spans="2:65" s="13" customFormat="1">
      <c r="B725" s="154"/>
      <c r="D725" s="148" t="s">
        <v>193</v>
      </c>
      <c r="E725" s="155" t="s">
        <v>44</v>
      </c>
      <c r="F725" s="156" t="s">
        <v>848</v>
      </c>
      <c r="H725" s="157">
        <v>7.6</v>
      </c>
      <c r="I725" s="158"/>
      <c r="L725" s="154"/>
      <c r="M725" s="159"/>
      <c r="T725" s="160"/>
      <c r="AT725" s="155" t="s">
        <v>193</v>
      </c>
      <c r="AU725" s="155" t="s">
        <v>92</v>
      </c>
      <c r="AV725" s="13" t="s">
        <v>92</v>
      </c>
      <c r="AW725" s="13" t="s">
        <v>42</v>
      </c>
      <c r="AX725" s="13" t="s">
        <v>90</v>
      </c>
      <c r="AY725" s="155" t="s">
        <v>184</v>
      </c>
    </row>
    <row r="726" spans="2:65" s="1" customFormat="1" ht="33" customHeight="1">
      <c r="B726" s="34"/>
      <c r="C726" s="130" t="s">
        <v>880</v>
      </c>
      <c r="D726" s="130" t="s">
        <v>99</v>
      </c>
      <c r="E726" s="131" t="s">
        <v>881</v>
      </c>
      <c r="F726" s="132" t="s">
        <v>882</v>
      </c>
      <c r="G726" s="133" t="s">
        <v>101</v>
      </c>
      <c r="H726" s="134">
        <v>7.6</v>
      </c>
      <c r="I726" s="135"/>
      <c r="J726" s="136">
        <f>ROUND(I726*H726,2)</f>
        <v>0</v>
      </c>
      <c r="K726" s="132" t="s">
        <v>188</v>
      </c>
      <c r="L726" s="34"/>
      <c r="M726" s="137" t="s">
        <v>44</v>
      </c>
      <c r="N726" s="138" t="s">
        <v>53</v>
      </c>
      <c r="P726" s="139">
        <f>O726*H726</f>
        <v>0</v>
      </c>
      <c r="Q726" s="139">
        <v>0</v>
      </c>
      <c r="R726" s="139">
        <f>Q726*H726</f>
        <v>0</v>
      </c>
      <c r="S726" s="139">
        <v>0</v>
      </c>
      <c r="T726" s="140">
        <f>S726*H726</f>
        <v>0</v>
      </c>
      <c r="AR726" s="141" t="s">
        <v>189</v>
      </c>
      <c r="AT726" s="141" t="s">
        <v>99</v>
      </c>
      <c r="AU726" s="141" t="s">
        <v>92</v>
      </c>
      <c r="AY726" s="18" t="s">
        <v>184</v>
      </c>
      <c r="BE726" s="142">
        <f>IF(N726="základní",J726,0)</f>
        <v>0</v>
      </c>
      <c r="BF726" s="142">
        <f>IF(N726="snížená",J726,0)</f>
        <v>0</v>
      </c>
      <c r="BG726" s="142">
        <f>IF(N726="zákl. přenesená",J726,0)</f>
        <v>0</v>
      </c>
      <c r="BH726" s="142">
        <f>IF(N726="sníž. přenesená",J726,0)</f>
        <v>0</v>
      </c>
      <c r="BI726" s="142">
        <f>IF(N726="nulová",J726,0)</f>
        <v>0</v>
      </c>
      <c r="BJ726" s="18" t="s">
        <v>90</v>
      </c>
      <c r="BK726" s="142">
        <f>ROUND(I726*H726,2)</f>
        <v>0</v>
      </c>
      <c r="BL726" s="18" t="s">
        <v>189</v>
      </c>
      <c r="BM726" s="141" t="s">
        <v>883</v>
      </c>
    </row>
    <row r="727" spans="2:65" s="1" customFormat="1">
      <c r="B727" s="34"/>
      <c r="D727" s="143" t="s">
        <v>191</v>
      </c>
      <c r="F727" s="144" t="s">
        <v>884</v>
      </c>
      <c r="I727" s="145"/>
      <c r="L727" s="34"/>
      <c r="M727" s="146"/>
      <c r="T727" s="55"/>
      <c r="AT727" s="18" t="s">
        <v>191</v>
      </c>
      <c r="AU727" s="18" t="s">
        <v>92</v>
      </c>
    </row>
    <row r="728" spans="2:65" s="12" customFormat="1">
      <c r="B728" s="147"/>
      <c r="D728" s="148" t="s">
        <v>193</v>
      </c>
      <c r="E728" s="149" t="s">
        <v>44</v>
      </c>
      <c r="F728" s="150" t="s">
        <v>847</v>
      </c>
      <c r="H728" s="149" t="s">
        <v>44</v>
      </c>
      <c r="I728" s="151"/>
      <c r="L728" s="147"/>
      <c r="M728" s="152"/>
      <c r="T728" s="153"/>
      <c r="AT728" s="149" t="s">
        <v>193</v>
      </c>
      <c r="AU728" s="149" t="s">
        <v>92</v>
      </c>
      <c r="AV728" s="12" t="s">
        <v>90</v>
      </c>
      <c r="AW728" s="12" t="s">
        <v>42</v>
      </c>
      <c r="AX728" s="12" t="s">
        <v>82</v>
      </c>
      <c r="AY728" s="149" t="s">
        <v>184</v>
      </c>
    </row>
    <row r="729" spans="2:65" s="13" customFormat="1">
      <c r="B729" s="154"/>
      <c r="D729" s="148" t="s">
        <v>193</v>
      </c>
      <c r="E729" s="155" t="s">
        <v>44</v>
      </c>
      <c r="F729" s="156" t="s">
        <v>848</v>
      </c>
      <c r="H729" s="157">
        <v>7.6</v>
      </c>
      <c r="I729" s="158"/>
      <c r="L729" s="154"/>
      <c r="M729" s="159"/>
      <c r="T729" s="160"/>
      <c r="AT729" s="155" t="s">
        <v>193</v>
      </c>
      <c r="AU729" s="155" t="s">
        <v>92</v>
      </c>
      <c r="AV729" s="13" t="s">
        <v>92</v>
      </c>
      <c r="AW729" s="13" t="s">
        <v>42</v>
      </c>
      <c r="AX729" s="13" t="s">
        <v>90</v>
      </c>
      <c r="AY729" s="155" t="s">
        <v>184</v>
      </c>
    </row>
    <row r="730" spans="2:65" s="1" customFormat="1" ht="24.15" customHeight="1">
      <c r="B730" s="34"/>
      <c r="C730" s="130" t="s">
        <v>885</v>
      </c>
      <c r="D730" s="130" t="s">
        <v>99</v>
      </c>
      <c r="E730" s="131" t="s">
        <v>886</v>
      </c>
      <c r="F730" s="132" t="s">
        <v>887</v>
      </c>
      <c r="G730" s="133" t="s">
        <v>101</v>
      </c>
      <c r="H730" s="134">
        <v>76</v>
      </c>
      <c r="I730" s="135"/>
      <c r="J730" s="136">
        <f>ROUND(I730*H730,2)</f>
        <v>0</v>
      </c>
      <c r="K730" s="132" t="s">
        <v>188</v>
      </c>
      <c r="L730" s="34"/>
      <c r="M730" s="137" t="s">
        <v>44</v>
      </c>
      <c r="N730" s="138" t="s">
        <v>53</v>
      </c>
      <c r="P730" s="139">
        <f>O730*H730</f>
        <v>0</v>
      </c>
      <c r="Q730" s="139">
        <v>4.6999999999999999E-4</v>
      </c>
      <c r="R730" s="139">
        <f>Q730*H730</f>
        <v>3.5720000000000002E-2</v>
      </c>
      <c r="S730" s="139">
        <v>0</v>
      </c>
      <c r="T730" s="140">
        <f>S730*H730</f>
        <v>0</v>
      </c>
      <c r="AR730" s="141" t="s">
        <v>189</v>
      </c>
      <c r="AT730" s="141" t="s">
        <v>99</v>
      </c>
      <c r="AU730" s="141" t="s">
        <v>92</v>
      </c>
      <c r="AY730" s="18" t="s">
        <v>184</v>
      </c>
      <c r="BE730" s="142">
        <f>IF(N730="základní",J730,0)</f>
        <v>0</v>
      </c>
      <c r="BF730" s="142">
        <f>IF(N730="snížená",J730,0)</f>
        <v>0</v>
      </c>
      <c r="BG730" s="142">
        <f>IF(N730="zákl. přenesená",J730,0)</f>
        <v>0</v>
      </c>
      <c r="BH730" s="142">
        <f>IF(N730="sníž. přenesená",J730,0)</f>
        <v>0</v>
      </c>
      <c r="BI730" s="142">
        <f>IF(N730="nulová",J730,0)</f>
        <v>0</v>
      </c>
      <c r="BJ730" s="18" t="s">
        <v>90</v>
      </c>
      <c r="BK730" s="142">
        <f>ROUND(I730*H730,2)</f>
        <v>0</v>
      </c>
      <c r="BL730" s="18" t="s">
        <v>189</v>
      </c>
      <c r="BM730" s="141" t="s">
        <v>888</v>
      </c>
    </row>
    <row r="731" spans="2:65" s="1" customFormat="1">
      <c r="B731" s="34"/>
      <c r="D731" s="143" t="s">
        <v>191</v>
      </c>
      <c r="F731" s="144" t="s">
        <v>889</v>
      </c>
      <c r="I731" s="145"/>
      <c r="L731" s="34"/>
      <c r="M731" s="146"/>
      <c r="T731" s="55"/>
      <c r="AT731" s="18" t="s">
        <v>191</v>
      </c>
      <c r="AU731" s="18" t="s">
        <v>92</v>
      </c>
    </row>
    <row r="732" spans="2:65" s="12" customFormat="1">
      <c r="B732" s="147"/>
      <c r="D732" s="148" t="s">
        <v>193</v>
      </c>
      <c r="E732" s="149" t="s">
        <v>44</v>
      </c>
      <c r="F732" s="150" t="s">
        <v>194</v>
      </c>
      <c r="H732" s="149" t="s">
        <v>44</v>
      </c>
      <c r="I732" s="151"/>
      <c r="L732" s="147"/>
      <c r="M732" s="152"/>
      <c r="T732" s="153"/>
      <c r="AT732" s="149" t="s">
        <v>193</v>
      </c>
      <c r="AU732" s="149" t="s">
        <v>92</v>
      </c>
      <c r="AV732" s="12" t="s">
        <v>90</v>
      </c>
      <c r="AW732" s="12" t="s">
        <v>42</v>
      </c>
      <c r="AX732" s="12" t="s">
        <v>82</v>
      </c>
      <c r="AY732" s="149" t="s">
        <v>184</v>
      </c>
    </row>
    <row r="733" spans="2:65" s="12" customFormat="1">
      <c r="B733" s="147"/>
      <c r="D733" s="148" t="s">
        <v>193</v>
      </c>
      <c r="E733" s="149" t="s">
        <v>44</v>
      </c>
      <c r="F733" s="150" t="s">
        <v>195</v>
      </c>
      <c r="H733" s="149" t="s">
        <v>44</v>
      </c>
      <c r="I733" s="151"/>
      <c r="L733" s="147"/>
      <c r="M733" s="152"/>
      <c r="T733" s="153"/>
      <c r="AT733" s="149" t="s">
        <v>193</v>
      </c>
      <c r="AU733" s="149" t="s">
        <v>92</v>
      </c>
      <c r="AV733" s="12" t="s">
        <v>90</v>
      </c>
      <c r="AW733" s="12" t="s">
        <v>42</v>
      </c>
      <c r="AX733" s="12" t="s">
        <v>82</v>
      </c>
      <c r="AY733" s="149" t="s">
        <v>184</v>
      </c>
    </row>
    <row r="734" spans="2:65" s="13" customFormat="1" ht="20.399999999999999">
      <c r="B734" s="154"/>
      <c r="D734" s="148" t="s">
        <v>193</v>
      </c>
      <c r="E734" s="155" t="s">
        <v>44</v>
      </c>
      <c r="F734" s="156" t="s">
        <v>854</v>
      </c>
      <c r="H734" s="157">
        <v>76</v>
      </c>
      <c r="I734" s="158"/>
      <c r="L734" s="154"/>
      <c r="M734" s="159"/>
      <c r="T734" s="160"/>
      <c r="AT734" s="155" t="s">
        <v>193</v>
      </c>
      <c r="AU734" s="155" t="s">
        <v>92</v>
      </c>
      <c r="AV734" s="13" t="s">
        <v>92</v>
      </c>
      <c r="AW734" s="13" t="s">
        <v>42</v>
      </c>
      <c r="AX734" s="13" t="s">
        <v>90</v>
      </c>
      <c r="AY734" s="155" t="s">
        <v>184</v>
      </c>
    </row>
    <row r="735" spans="2:65" s="11" customFormat="1" ht="22.8" customHeight="1">
      <c r="B735" s="118"/>
      <c r="D735" s="119" t="s">
        <v>81</v>
      </c>
      <c r="E735" s="128" t="s">
        <v>890</v>
      </c>
      <c r="F735" s="128" t="s">
        <v>891</v>
      </c>
      <c r="I735" s="121"/>
      <c r="J735" s="129">
        <f>BK735</f>
        <v>0</v>
      </c>
      <c r="L735" s="118"/>
      <c r="M735" s="123"/>
      <c r="P735" s="124">
        <f>SUM(P736:P794)</f>
        <v>0</v>
      </c>
      <c r="R735" s="124">
        <f>SUM(R736:R794)</f>
        <v>0</v>
      </c>
      <c r="T735" s="125">
        <f>SUM(T736:T794)</f>
        <v>0</v>
      </c>
      <c r="AR735" s="119" t="s">
        <v>90</v>
      </c>
      <c r="AT735" s="126" t="s">
        <v>81</v>
      </c>
      <c r="AU735" s="126" t="s">
        <v>90</v>
      </c>
      <c r="AY735" s="119" t="s">
        <v>184</v>
      </c>
      <c r="BK735" s="127">
        <f>SUM(BK736:BK794)</f>
        <v>0</v>
      </c>
    </row>
    <row r="736" spans="2:65" s="1" customFormat="1" ht="37.799999999999997" customHeight="1">
      <c r="B736" s="34"/>
      <c r="C736" s="130" t="s">
        <v>892</v>
      </c>
      <c r="D736" s="130" t="s">
        <v>99</v>
      </c>
      <c r="E736" s="131" t="s">
        <v>893</v>
      </c>
      <c r="F736" s="132" t="s">
        <v>894</v>
      </c>
      <c r="G736" s="133" t="s">
        <v>344</v>
      </c>
      <c r="H736" s="134">
        <v>281.38200000000001</v>
      </c>
      <c r="I736" s="135"/>
      <c r="J736" s="136">
        <f>ROUND(I736*H736,2)</f>
        <v>0</v>
      </c>
      <c r="K736" s="132" t="s">
        <v>188</v>
      </c>
      <c r="L736" s="34"/>
      <c r="M736" s="137" t="s">
        <v>44</v>
      </c>
      <c r="N736" s="138" t="s">
        <v>53</v>
      </c>
      <c r="P736" s="139">
        <f>O736*H736</f>
        <v>0</v>
      </c>
      <c r="Q736" s="139">
        <v>0</v>
      </c>
      <c r="R736" s="139">
        <f>Q736*H736</f>
        <v>0</v>
      </c>
      <c r="S736" s="139">
        <v>0</v>
      </c>
      <c r="T736" s="140">
        <f>S736*H736</f>
        <v>0</v>
      </c>
      <c r="AR736" s="141" t="s">
        <v>189</v>
      </c>
      <c r="AT736" s="141" t="s">
        <v>99</v>
      </c>
      <c r="AU736" s="141" t="s">
        <v>92</v>
      </c>
      <c r="AY736" s="18" t="s">
        <v>184</v>
      </c>
      <c r="BE736" s="142">
        <f>IF(N736="základní",J736,0)</f>
        <v>0</v>
      </c>
      <c r="BF736" s="142">
        <f>IF(N736="snížená",J736,0)</f>
        <v>0</v>
      </c>
      <c r="BG736" s="142">
        <f>IF(N736="zákl. přenesená",J736,0)</f>
        <v>0</v>
      </c>
      <c r="BH736" s="142">
        <f>IF(N736="sníž. přenesená",J736,0)</f>
        <v>0</v>
      </c>
      <c r="BI736" s="142">
        <f>IF(N736="nulová",J736,0)</f>
        <v>0</v>
      </c>
      <c r="BJ736" s="18" t="s">
        <v>90</v>
      </c>
      <c r="BK736" s="142">
        <f>ROUND(I736*H736,2)</f>
        <v>0</v>
      </c>
      <c r="BL736" s="18" t="s">
        <v>189</v>
      </c>
      <c r="BM736" s="141" t="s">
        <v>895</v>
      </c>
    </row>
    <row r="737" spans="2:65" s="1" customFormat="1">
      <c r="B737" s="34"/>
      <c r="D737" s="143" t="s">
        <v>191</v>
      </c>
      <c r="F737" s="144" t="s">
        <v>896</v>
      </c>
      <c r="I737" s="145"/>
      <c r="L737" s="34"/>
      <c r="M737" s="146"/>
      <c r="T737" s="55"/>
      <c r="AT737" s="18" t="s">
        <v>191</v>
      </c>
      <c r="AU737" s="18" t="s">
        <v>92</v>
      </c>
    </row>
    <row r="738" spans="2:65" s="13" customFormat="1">
      <c r="B738" s="154"/>
      <c r="D738" s="148" t="s">
        <v>193</v>
      </c>
      <c r="E738" s="155" t="s">
        <v>44</v>
      </c>
      <c r="F738" s="156" t="s">
        <v>897</v>
      </c>
      <c r="H738" s="157">
        <v>274.95999999999998</v>
      </c>
      <c r="I738" s="158"/>
      <c r="L738" s="154"/>
      <c r="M738" s="159"/>
      <c r="T738" s="160"/>
      <c r="AT738" s="155" t="s">
        <v>193</v>
      </c>
      <c r="AU738" s="155" t="s">
        <v>92</v>
      </c>
      <c r="AV738" s="13" t="s">
        <v>92</v>
      </c>
      <c r="AW738" s="13" t="s">
        <v>42</v>
      </c>
      <c r="AX738" s="13" t="s">
        <v>82</v>
      </c>
      <c r="AY738" s="155" t="s">
        <v>184</v>
      </c>
    </row>
    <row r="739" spans="2:65" s="13" customFormat="1">
      <c r="B739" s="154"/>
      <c r="D739" s="148" t="s">
        <v>193</v>
      </c>
      <c r="E739" s="155" t="s">
        <v>44</v>
      </c>
      <c r="F739" s="156" t="s">
        <v>898</v>
      </c>
      <c r="H739" s="157">
        <v>6.4219999999999997</v>
      </c>
      <c r="I739" s="158"/>
      <c r="L739" s="154"/>
      <c r="M739" s="159"/>
      <c r="T739" s="160"/>
      <c r="AT739" s="155" t="s">
        <v>193</v>
      </c>
      <c r="AU739" s="155" t="s">
        <v>92</v>
      </c>
      <c r="AV739" s="13" t="s">
        <v>92</v>
      </c>
      <c r="AW739" s="13" t="s">
        <v>42</v>
      </c>
      <c r="AX739" s="13" t="s">
        <v>82</v>
      </c>
      <c r="AY739" s="155" t="s">
        <v>184</v>
      </c>
    </row>
    <row r="740" spans="2:65" s="14" customFormat="1">
      <c r="B740" s="161"/>
      <c r="D740" s="148" t="s">
        <v>193</v>
      </c>
      <c r="E740" s="162" t="s">
        <v>44</v>
      </c>
      <c r="F740" s="163" t="s">
        <v>210</v>
      </c>
      <c r="H740" s="164">
        <v>281.38200000000001</v>
      </c>
      <c r="I740" s="165"/>
      <c r="L740" s="161"/>
      <c r="M740" s="166"/>
      <c r="T740" s="167"/>
      <c r="AT740" s="162" t="s">
        <v>193</v>
      </c>
      <c r="AU740" s="162" t="s">
        <v>92</v>
      </c>
      <c r="AV740" s="14" t="s">
        <v>189</v>
      </c>
      <c r="AW740" s="14" t="s">
        <v>42</v>
      </c>
      <c r="AX740" s="14" t="s">
        <v>90</v>
      </c>
      <c r="AY740" s="162" t="s">
        <v>184</v>
      </c>
    </row>
    <row r="741" spans="2:65" s="1" customFormat="1" ht="37.799999999999997" customHeight="1">
      <c r="B741" s="34"/>
      <c r="C741" s="130" t="s">
        <v>899</v>
      </c>
      <c r="D741" s="130" t="s">
        <v>99</v>
      </c>
      <c r="E741" s="131" t="s">
        <v>900</v>
      </c>
      <c r="F741" s="132" t="s">
        <v>901</v>
      </c>
      <c r="G741" s="133" t="s">
        <v>344</v>
      </c>
      <c r="H741" s="134">
        <v>5346.2579999999998</v>
      </c>
      <c r="I741" s="135"/>
      <c r="J741" s="136">
        <f>ROUND(I741*H741,2)</f>
        <v>0</v>
      </c>
      <c r="K741" s="132" t="s">
        <v>188</v>
      </c>
      <c r="L741" s="34"/>
      <c r="M741" s="137" t="s">
        <v>44</v>
      </c>
      <c r="N741" s="138" t="s">
        <v>53</v>
      </c>
      <c r="P741" s="139">
        <f>O741*H741</f>
        <v>0</v>
      </c>
      <c r="Q741" s="139">
        <v>0</v>
      </c>
      <c r="R741" s="139">
        <f>Q741*H741</f>
        <v>0</v>
      </c>
      <c r="S741" s="139">
        <v>0</v>
      </c>
      <c r="T741" s="140">
        <f>S741*H741</f>
        <v>0</v>
      </c>
      <c r="AR741" s="141" t="s">
        <v>189</v>
      </c>
      <c r="AT741" s="141" t="s">
        <v>99</v>
      </c>
      <c r="AU741" s="141" t="s">
        <v>92</v>
      </c>
      <c r="AY741" s="18" t="s">
        <v>184</v>
      </c>
      <c r="BE741" s="142">
        <f>IF(N741="základní",J741,0)</f>
        <v>0</v>
      </c>
      <c r="BF741" s="142">
        <f>IF(N741="snížená",J741,0)</f>
        <v>0</v>
      </c>
      <c r="BG741" s="142">
        <f>IF(N741="zákl. přenesená",J741,0)</f>
        <v>0</v>
      </c>
      <c r="BH741" s="142">
        <f>IF(N741="sníž. přenesená",J741,0)</f>
        <v>0</v>
      </c>
      <c r="BI741" s="142">
        <f>IF(N741="nulová",J741,0)</f>
        <v>0</v>
      </c>
      <c r="BJ741" s="18" t="s">
        <v>90</v>
      </c>
      <c r="BK741" s="142">
        <f>ROUND(I741*H741,2)</f>
        <v>0</v>
      </c>
      <c r="BL741" s="18" t="s">
        <v>189</v>
      </c>
      <c r="BM741" s="141" t="s">
        <v>902</v>
      </c>
    </row>
    <row r="742" spans="2:65" s="1" customFormat="1">
      <c r="B742" s="34"/>
      <c r="D742" s="143" t="s">
        <v>191</v>
      </c>
      <c r="F742" s="144" t="s">
        <v>903</v>
      </c>
      <c r="I742" s="145"/>
      <c r="L742" s="34"/>
      <c r="M742" s="146"/>
      <c r="T742" s="55"/>
      <c r="AT742" s="18" t="s">
        <v>191</v>
      </c>
      <c r="AU742" s="18" t="s">
        <v>92</v>
      </c>
    </row>
    <row r="743" spans="2:65" s="12" customFormat="1">
      <c r="B743" s="147"/>
      <c r="D743" s="148" t="s">
        <v>193</v>
      </c>
      <c r="E743" s="149" t="s">
        <v>44</v>
      </c>
      <c r="F743" s="150" t="s">
        <v>904</v>
      </c>
      <c r="H743" s="149" t="s">
        <v>44</v>
      </c>
      <c r="I743" s="151"/>
      <c r="L743" s="147"/>
      <c r="M743" s="152"/>
      <c r="T743" s="153"/>
      <c r="AT743" s="149" t="s">
        <v>193</v>
      </c>
      <c r="AU743" s="149" t="s">
        <v>92</v>
      </c>
      <c r="AV743" s="12" t="s">
        <v>90</v>
      </c>
      <c r="AW743" s="12" t="s">
        <v>42</v>
      </c>
      <c r="AX743" s="12" t="s">
        <v>82</v>
      </c>
      <c r="AY743" s="149" t="s">
        <v>184</v>
      </c>
    </row>
    <row r="744" spans="2:65" s="13" customFormat="1">
      <c r="B744" s="154"/>
      <c r="D744" s="148" t="s">
        <v>193</v>
      </c>
      <c r="E744" s="155" t="s">
        <v>44</v>
      </c>
      <c r="F744" s="156" t="s">
        <v>905</v>
      </c>
      <c r="H744" s="157">
        <v>5346.2579999999998</v>
      </c>
      <c r="I744" s="158"/>
      <c r="L744" s="154"/>
      <c r="M744" s="159"/>
      <c r="T744" s="160"/>
      <c r="AT744" s="155" t="s">
        <v>193</v>
      </c>
      <c r="AU744" s="155" t="s">
        <v>92</v>
      </c>
      <c r="AV744" s="13" t="s">
        <v>92</v>
      </c>
      <c r="AW744" s="13" t="s">
        <v>42</v>
      </c>
      <c r="AX744" s="13" t="s">
        <v>90</v>
      </c>
      <c r="AY744" s="155" t="s">
        <v>184</v>
      </c>
    </row>
    <row r="745" spans="2:65" s="1" customFormat="1" ht="37.799999999999997" customHeight="1">
      <c r="B745" s="34"/>
      <c r="C745" s="130" t="s">
        <v>906</v>
      </c>
      <c r="D745" s="130" t="s">
        <v>99</v>
      </c>
      <c r="E745" s="131" t="s">
        <v>907</v>
      </c>
      <c r="F745" s="132" t="s">
        <v>908</v>
      </c>
      <c r="G745" s="133" t="s">
        <v>344</v>
      </c>
      <c r="H745" s="134">
        <v>421.64699999999999</v>
      </c>
      <c r="I745" s="135"/>
      <c r="J745" s="136">
        <f>ROUND(I745*H745,2)</f>
        <v>0</v>
      </c>
      <c r="K745" s="132" t="s">
        <v>188</v>
      </c>
      <c r="L745" s="34"/>
      <c r="M745" s="137" t="s">
        <v>44</v>
      </c>
      <c r="N745" s="138" t="s">
        <v>53</v>
      </c>
      <c r="P745" s="139">
        <f>O745*H745</f>
        <v>0</v>
      </c>
      <c r="Q745" s="139">
        <v>0</v>
      </c>
      <c r="R745" s="139">
        <f>Q745*H745</f>
        <v>0</v>
      </c>
      <c r="S745" s="139">
        <v>0</v>
      </c>
      <c r="T745" s="140">
        <f>S745*H745</f>
        <v>0</v>
      </c>
      <c r="AR745" s="141" t="s">
        <v>189</v>
      </c>
      <c r="AT745" s="141" t="s">
        <v>99</v>
      </c>
      <c r="AU745" s="141" t="s">
        <v>92</v>
      </c>
      <c r="AY745" s="18" t="s">
        <v>184</v>
      </c>
      <c r="BE745" s="142">
        <f>IF(N745="základní",J745,0)</f>
        <v>0</v>
      </c>
      <c r="BF745" s="142">
        <f>IF(N745="snížená",J745,0)</f>
        <v>0</v>
      </c>
      <c r="BG745" s="142">
        <f>IF(N745="zákl. přenesená",J745,0)</f>
        <v>0</v>
      </c>
      <c r="BH745" s="142">
        <f>IF(N745="sníž. přenesená",J745,0)</f>
        <v>0</v>
      </c>
      <c r="BI745" s="142">
        <f>IF(N745="nulová",J745,0)</f>
        <v>0</v>
      </c>
      <c r="BJ745" s="18" t="s">
        <v>90</v>
      </c>
      <c r="BK745" s="142">
        <f>ROUND(I745*H745,2)</f>
        <v>0</v>
      </c>
      <c r="BL745" s="18" t="s">
        <v>189</v>
      </c>
      <c r="BM745" s="141" t="s">
        <v>909</v>
      </c>
    </row>
    <row r="746" spans="2:65" s="1" customFormat="1">
      <c r="B746" s="34"/>
      <c r="D746" s="143" t="s">
        <v>191</v>
      </c>
      <c r="F746" s="144" t="s">
        <v>910</v>
      </c>
      <c r="I746" s="145"/>
      <c r="L746" s="34"/>
      <c r="M746" s="146"/>
      <c r="T746" s="55"/>
      <c r="AT746" s="18" t="s">
        <v>191</v>
      </c>
      <c r="AU746" s="18" t="s">
        <v>92</v>
      </c>
    </row>
    <row r="747" spans="2:65" s="13" customFormat="1">
      <c r="B747" s="154"/>
      <c r="D747" s="148" t="s">
        <v>193</v>
      </c>
      <c r="E747" s="155" t="s">
        <v>44</v>
      </c>
      <c r="F747" s="156" t="s">
        <v>911</v>
      </c>
      <c r="H747" s="157">
        <v>255.50899999999999</v>
      </c>
      <c r="I747" s="158"/>
      <c r="L747" s="154"/>
      <c r="M747" s="159"/>
      <c r="T747" s="160"/>
      <c r="AT747" s="155" t="s">
        <v>193</v>
      </c>
      <c r="AU747" s="155" t="s">
        <v>92</v>
      </c>
      <c r="AV747" s="13" t="s">
        <v>92</v>
      </c>
      <c r="AW747" s="13" t="s">
        <v>42</v>
      </c>
      <c r="AX747" s="13" t="s">
        <v>82</v>
      </c>
      <c r="AY747" s="155" t="s">
        <v>184</v>
      </c>
    </row>
    <row r="748" spans="2:65" s="13" customFormat="1">
      <c r="B748" s="154"/>
      <c r="D748" s="148" t="s">
        <v>193</v>
      </c>
      <c r="E748" s="155" t="s">
        <v>44</v>
      </c>
      <c r="F748" s="156" t="s">
        <v>912</v>
      </c>
      <c r="H748" s="157">
        <v>161.29</v>
      </c>
      <c r="I748" s="158"/>
      <c r="L748" s="154"/>
      <c r="M748" s="159"/>
      <c r="T748" s="160"/>
      <c r="AT748" s="155" t="s">
        <v>193</v>
      </c>
      <c r="AU748" s="155" t="s">
        <v>92</v>
      </c>
      <c r="AV748" s="13" t="s">
        <v>92</v>
      </c>
      <c r="AW748" s="13" t="s">
        <v>42</v>
      </c>
      <c r="AX748" s="13" t="s">
        <v>82</v>
      </c>
      <c r="AY748" s="155" t="s">
        <v>184</v>
      </c>
    </row>
    <row r="749" spans="2:65" s="13" customFormat="1">
      <c r="B749" s="154"/>
      <c r="D749" s="148" t="s">
        <v>193</v>
      </c>
      <c r="E749" s="155" t="s">
        <v>44</v>
      </c>
      <c r="F749" s="156" t="s">
        <v>913</v>
      </c>
      <c r="H749" s="157">
        <v>4.3540000000000001</v>
      </c>
      <c r="I749" s="158"/>
      <c r="L749" s="154"/>
      <c r="M749" s="159"/>
      <c r="T749" s="160"/>
      <c r="AT749" s="155" t="s">
        <v>193</v>
      </c>
      <c r="AU749" s="155" t="s">
        <v>92</v>
      </c>
      <c r="AV749" s="13" t="s">
        <v>92</v>
      </c>
      <c r="AW749" s="13" t="s">
        <v>42</v>
      </c>
      <c r="AX749" s="13" t="s">
        <v>82</v>
      </c>
      <c r="AY749" s="155" t="s">
        <v>184</v>
      </c>
    </row>
    <row r="750" spans="2:65" s="13" customFormat="1">
      <c r="B750" s="154"/>
      <c r="D750" s="148" t="s">
        <v>193</v>
      </c>
      <c r="E750" s="155" t="s">
        <v>44</v>
      </c>
      <c r="F750" s="156" t="s">
        <v>914</v>
      </c>
      <c r="H750" s="157">
        <v>0.49399999999999999</v>
      </c>
      <c r="I750" s="158"/>
      <c r="L750" s="154"/>
      <c r="M750" s="159"/>
      <c r="T750" s="160"/>
      <c r="AT750" s="155" t="s">
        <v>193</v>
      </c>
      <c r="AU750" s="155" t="s">
        <v>92</v>
      </c>
      <c r="AV750" s="13" t="s">
        <v>92</v>
      </c>
      <c r="AW750" s="13" t="s">
        <v>42</v>
      </c>
      <c r="AX750" s="13" t="s">
        <v>82</v>
      </c>
      <c r="AY750" s="155" t="s">
        <v>184</v>
      </c>
    </row>
    <row r="751" spans="2:65" s="14" customFormat="1">
      <c r="B751" s="161"/>
      <c r="D751" s="148" t="s">
        <v>193</v>
      </c>
      <c r="E751" s="162" t="s">
        <v>44</v>
      </c>
      <c r="F751" s="163" t="s">
        <v>210</v>
      </c>
      <c r="H751" s="164">
        <v>421.64699999999999</v>
      </c>
      <c r="I751" s="165"/>
      <c r="L751" s="161"/>
      <c r="M751" s="166"/>
      <c r="T751" s="167"/>
      <c r="AT751" s="162" t="s">
        <v>193</v>
      </c>
      <c r="AU751" s="162" t="s">
        <v>92</v>
      </c>
      <c r="AV751" s="14" t="s">
        <v>189</v>
      </c>
      <c r="AW751" s="14" t="s">
        <v>42</v>
      </c>
      <c r="AX751" s="14" t="s">
        <v>90</v>
      </c>
      <c r="AY751" s="162" t="s">
        <v>184</v>
      </c>
    </row>
    <row r="752" spans="2:65" s="1" customFormat="1" ht="37.799999999999997" customHeight="1">
      <c r="B752" s="34"/>
      <c r="C752" s="130" t="s">
        <v>915</v>
      </c>
      <c r="D752" s="130" t="s">
        <v>99</v>
      </c>
      <c r="E752" s="131" t="s">
        <v>916</v>
      </c>
      <c r="F752" s="132" t="s">
        <v>901</v>
      </c>
      <c r="G752" s="133" t="s">
        <v>344</v>
      </c>
      <c r="H752" s="134">
        <v>8011.2929999999997</v>
      </c>
      <c r="I752" s="135"/>
      <c r="J752" s="136">
        <f>ROUND(I752*H752,2)</f>
        <v>0</v>
      </c>
      <c r="K752" s="132" t="s">
        <v>188</v>
      </c>
      <c r="L752" s="34"/>
      <c r="M752" s="137" t="s">
        <v>44</v>
      </c>
      <c r="N752" s="138" t="s">
        <v>53</v>
      </c>
      <c r="P752" s="139">
        <f>O752*H752</f>
        <v>0</v>
      </c>
      <c r="Q752" s="139">
        <v>0</v>
      </c>
      <c r="R752" s="139">
        <f>Q752*H752</f>
        <v>0</v>
      </c>
      <c r="S752" s="139">
        <v>0</v>
      </c>
      <c r="T752" s="140">
        <f>S752*H752</f>
        <v>0</v>
      </c>
      <c r="AR752" s="141" t="s">
        <v>189</v>
      </c>
      <c r="AT752" s="141" t="s">
        <v>99</v>
      </c>
      <c r="AU752" s="141" t="s">
        <v>92</v>
      </c>
      <c r="AY752" s="18" t="s">
        <v>184</v>
      </c>
      <c r="BE752" s="142">
        <f>IF(N752="základní",J752,0)</f>
        <v>0</v>
      </c>
      <c r="BF752" s="142">
        <f>IF(N752="snížená",J752,0)</f>
        <v>0</v>
      </c>
      <c r="BG752" s="142">
        <f>IF(N752="zákl. přenesená",J752,0)</f>
        <v>0</v>
      </c>
      <c r="BH752" s="142">
        <f>IF(N752="sníž. přenesená",J752,0)</f>
        <v>0</v>
      </c>
      <c r="BI752" s="142">
        <f>IF(N752="nulová",J752,0)</f>
        <v>0</v>
      </c>
      <c r="BJ752" s="18" t="s">
        <v>90</v>
      </c>
      <c r="BK752" s="142">
        <f>ROUND(I752*H752,2)</f>
        <v>0</v>
      </c>
      <c r="BL752" s="18" t="s">
        <v>189</v>
      </c>
      <c r="BM752" s="141" t="s">
        <v>917</v>
      </c>
    </row>
    <row r="753" spans="2:65" s="1" customFormat="1">
      <c r="B753" s="34"/>
      <c r="D753" s="143" t="s">
        <v>191</v>
      </c>
      <c r="F753" s="144" t="s">
        <v>918</v>
      </c>
      <c r="I753" s="145"/>
      <c r="L753" s="34"/>
      <c r="M753" s="146"/>
      <c r="T753" s="55"/>
      <c r="AT753" s="18" t="s">
        <v>191</v>
      </c>
      <c r="AU753" s="18" t="s">
        <v>92</v>
      </c>
    </row>
    <row r="754" spans="2:65" s="12" customFormat="1">
      <c r="B754" s="147"/>
      <c r="D754" s="148" t="s">
        <v>193</v>
      </c>
      <c r="E754" s="149" t="s">
        <v>44</v>
      </c>
      <c r="F754" s="150" t="s">
        <v>919</v>
      </c>
      <c r="H754" s="149" t="s">
        <v>44</v>
      </c>
      <c r="I754" s="151"/>
      <c r="L754" s="147"/>
      <c r="M754" s="152"/>
      <c r="T754" s="153"/>
      <c r="AT754" s="149" t="s">
        <v>193</v>
      </c>
      <c r="AU754" s="149" t="s">
        <v>92</v>
      </c>
      <c r="AV754" s="12" t="s">
        <v>90</v>
      </c>
      <c r="AW754" s="12" t="s">
        <v>42</v>
      </c>
      <c r="AX754" s="12" t="s">
        <v>82</v>
      </c>
      <c r="AY754" s="149" t="s">
        <v>184</v>
      </c>
    </row>
    <row r="755" spans="2:65" s="13" customFormat="1">
      <c r="B755" s="154"/>
      <c r="D755" s="148" t="s">
        <v>193</v>
      </c>
      <c r="E755" s="155" t="s">
        <v>44</v>
      </c>
      <c r="F755" s="156" t="s">
        <v>920</v>
      </c>
      <c r="H755" s="157">
        <v>8011.2929999999997</v>
      </c>
      <c r="I755" s="158"/>
      <c r="L755" s="154"/>
      <c r="M755" s="159"/>
      <c r="T755" s="160"/>
      <c r="AT755" s="155" t="s">
        <v>193</v>
      </c>
      <c r="AU755" s="155" t="s">
        <v>92</v>
      </c>
      <c r="AV755" s="13" t="s">
        <v>92</v>
      </c>
      <c r="AW755" s="13" t="s">
        <v>42</v>
      </c>
      <c r="AX755" s="13" t="s">
        <v>90</v>
      </c>
      <c r="AY755" s="155" t="s">
        <v>184</v>
      </c>
    </row>
    <row r="756" spans="2:65" s="1" customFormat="1" ht="37.799999999999997" customHeight="1">
      <c r="B756" s="34"/>
      <c r="C756" s="130" t="s">
        <v>921</v>
      </c>
      <c r="D756" s="130" t="s">
        <v>99</v>
      </c>
      <c r="E756" s="131" t="s">
        <v>922</v>
      </c>
      <c r="F756" s="132" t="s">
        <v>923</v>
      </c>
      <c r="G756" s="133" t="s">
        <v>344</v>
      </c>
      <c r="H756" s="134">
        <v>70.855999999999995</v>
      </c>
      <c r="I756" s="135"/>
      <c r="J756" s="136">
        <f>ROUND(I756*H756,2)</f>
        <v>0</v>
      </c>
      <c r="K756" s="132" t="s">
        <v>188</v>
      </c>
      <c r="L756" s="34"/>
      <c r="M756" s="137" t="s">
        <v>44</v>
      </c>
      <c r="N756" s="138" t="s">
        <v>53</v>
      </c>
      <c r="P756" s="139">
        <f>O756*H756</f>
        <v>0</v>
      </c>
      <c r="Q756" s="139">
        <v>0</v>
      </c>
      <c r="R756" s="139">
        <f>Q756*H756</f>
        <v>0</v>
      </c>
      <c r="S756" s="139">
        <v>0</v>
      </c>
      <c r="T756" s="140">
        <f>S756*H756</f>
        <v>0</v>
      </c>
      <c r="AR756" s="141" t="s">
        <v>189</v>
      </c>
      <c r="AT756" s="141" t="s">
        <v>99</v>
      </c>
      <c r="AU756" s="141" t="s">
        <v>92</v>
      </c>
      <c r="AY756" s="18" t="s">
        <v>184</v>
      </c>
      <c r="BE756" s="142">
        <f>IF(N756="základní",J756,0)</f>
        <v>0</v>
      </c>
      <c r="BF756" s="142">
        <f>IF(N756="snížená",J756,0)</f>
        <v>0</v>
      </c>
      <c r="BG756" s="142">
        <f>IF(N756="zákl. přenesená",J756,0)</f>
        <v>0</v>
      </c>
      <c r="BH756" s="142">
        <f>IF(N756="sníž. přenesená",J756,0)</f>
        <v>0</v>
      </c>
      <c r="BI756" s="142">
        <f>IF(N756="nulová",J756,0)</f>
        <v>0</v>
      </c>
      <c r="BJ756" s="18" t="s">
        <v>90</v>
      </c>
      <c r="BK756" s="142">
        <f>ROUND(I756*H756,2)</f>
        <v>0</v>
      </c>
      <c r="BL756" s="18" t="s">
        <v>189</v>
      </c>
      <c r="BM756" s="141" t="s">
        <v>924</v>
      </c>
    </row>
    <row r="757" spans="2:65" s="1" customFormat="1">
      <c r="B757" s="34"/>
      <c r="D757" s="143" t="s">
        <v>191</v>
      </c>
      <c r="F757" s="144" t="s">
        <v>925</v>
      </c>
      <c r="I757" s="145"/>
      <c r="L757" s="34"/>
      <c r="M757" s="146"/>
      <c r="T757" s="55"/>
      <c r="AT757" s="18" t="s">
        <v>191</v>
      </c>
      <c r="AU757" s="18" t="s">
        <v>92</v>
      </c>
    </row>
    <row r="758" spans="2:65" s="12" customFormat="1">
      <c r="B758" s="147"/>
      <c r="D758" s="148" t="s">
        <v>193</v>
      </c>
      <c r="E758" s="149" t="s">
        <v>44</v>
      </c>
      <c r="F758" s="150" t="s">
        <v>926</v>
      </c>
      <c r="H758" s="149" t="s">
        <v>44</v>
      </c>
      <c r="I758" s="151"/>
      <c r="L758" s="147"/>
      <c r="M758" s="152"/>
      <c r="T758" s="153"/>
      <c r="AT758" s="149" t="s">
        <v>193</v>
      </c>
      <c r="AU758" s="149" t="s">
        <v>92</v>
      </c>
      <c r="AV758" s="12" t="s">
        <v>90</v>
      </c>
      <c r="AW758" s="12" t="s">
        <v>42</v>
      </c>
      <c r="AX758" s="12" t="s">
        <v>82</v>
      </c>
      <c r="AY758" s="149" t="s">
        <v>184</v>
      </c>
    </row>
    <row r="759" spans="2:65" s="13" customFormat="1">
      <c r="B759" s="154"/>
      <c r="D759" s="148" t="s">
        <v>193</v>
      </c>
      <c r="E759" s="155" t="s">
        <v>44</v>
      </c>
      <c r="F759" s="156" t="s">
        <v>927</v>
      </c>
      <c r="H759" s="157">
        <v>2.97</v>
      </c>
      <c r="I759" s="158"/>
      <c r="L759" s="154"/>
      <c r="M759" s="159"/>
      <c r="T759" s="160"/>
      <c r="AT759" s="155" t="s">
        <v>193</v>
      </c>
      <c r="AU759" s="155" t="s">
        <v>92</v>
      </c>
      <c r="AV759" s="13" t="s">
        <v>92</v>
      </c>
      <c r="AW759" s="13" t="s">
        <v>42</v>
      </c>
      <c r="AX759" s="13" t="s">
        <v>82</v>
      </c>
      <c r="AY759" s="155" t="s">
        <v>184</v>
      </c>
    </row>
    <row r="760" spans="2:65" s="13" customFormat="1">
      <c r="B760" s="154"/>
      <c r="D760" s="148" t="s">
        <v>193</v>
      </c>
      <c r="E760" s="155" t="s">
        <v>44</v>
      </c>
      <c r="F760" s="156" t="s">
        <v>928</v>
      </c>
      <c r="H760" s="157">
        <v>67.885999999999996</v>
      </c>
      <c r="I760" s="158"/>
      <c r="L760" s="154"/>
      <c r="M760" s="159"/>
      <c r="T760" s="160"/>
      <c r="AT760" s="155" t="s">
        <v>193</v>
      </c>
      <c r="AU760" s="155" t="s">
        <v>92</v>
      </c>
      <c r="AV760" s="13" t="s">
        <v>92</v>
      </c>
      <c r="AW760" s="13" t="s">
        <v>42</v>
      </c>
      <c r="AX760" s="13" t="s">
        <v>82</v>
      </c>
      <c r="AY760" s="155" t="s">
        <v>184</v>
      </c>
    </row>
    <row r="761" spans="2:65" s="14" customFormat="1">
      <c r="B761" s="161"/>
      <c r="D761" s="148" t="s">
        <v>193</v>
      </c>
      <c r="E761" s="162" t="s">
        <v>44</v>
      </c>
      <c r="F761" s="163" t="s">
        <v>210</v>
      </c>
      <c r="H761" s="164">
        <v>70.855999999999995</v>
      </c>
      <c r="I761" s="165"/>
      <c r="L761" s="161"/>
      <c r="M761" s="166"/>
      <c r="T761" s="167"/>
      <c r="AT761" s="162" t="s">
        <v>193</v>
      </c>
      <c r="AU761" s="162" t="s">
        <v>92</v>
      </c>
      <c r="AV761" s="14" t="s">
        <v>189</v>
      </c>
      <c r="AW761" s="14" t="s">
        <v>42</v>
      </c>
      <c r="AX761" s="14" t="s">
        <v>90</v>
      </c>
      <c r="AY761" s="162" t="s">
        <v>184</v>
      </c>
    </row>
    <row r="762" spans="2:65" s="1" customFormat="1" ht="49.05" customHeight="1">
      <c r="B762" s="34"/>
      <c r="C762" s="130" t="s">
        <v>929</v>
      </c>
      <c r="D762" s="130" t="s">
        <v>99</v>
      </c>
      <c r="E762" s="131" t="s">
        <v>930</v>
      </c>
      <c r="F762" s="132" t="s">
        <v>931</v>
      </c>
      <c r="G762" s="133" t="s">
        <v>344</v>
      </c>
      <c r="H762" s="134">
        <v>283.42399999999998</v>
      </c>
      <c r="I762" s="135"/>
      <c r="J762" s="136">
        <f>ROUND(I762*H762,2)</f>
        <v>0</v>
      </c>
      <c r="K762" s="132" t="s">
        <v>188</v>
      </c>
      <c r="L762" s="34"/>
      <c r="M762" s="137" t="s">
        <v>44</v>
      </c>
      <c r="N762" s="138" t="s">
        <v>53</v>
      </c>
      <c r="P762" s="139">
        <f>O762*H762</f>
        <v>0</v>
      </c>
      <c r="Q762" s="139">
        <v>0</v>
      </c>
      <c r="R762" s="139">
        <f>Q762*H762</f>
        <v>0</v>
      </c>
      <c r="S762" s="139">
        <v>0</v>
      </c>
      <c r="T762" s="140">
        <f>S762*H762</f>
        <v>0</v>
      </c>
      <c r="AR762" s="141" t="s">
        <v>189</v>
      </c>
      <c r="AT762" s="141" t="s">
        <v>99</v>
      </c>
      <c r="AU762" s="141" t="s">
        <v>92</v>
      </c>
      <c r="AY762" s="18" t="s">
        <v>184</v>
      </c>
      <c r="BE762" s="142">
        <f>IF(N762="základní",J762,0)</f>
        <v>0</v>
      </c>
      <c r="BF762" s="142">
        <f>IF(N762="snížená",J762,0)</f>
        <v>0</v>
      </c>
      <c r="BG762" s="142">
        <f>IF(N762="zákl. přenesená",J762,0)</f>
        <v>0</v>
      </c>
      <c r="BH762" s="142">
        <f>IF(N762="sníž. přenesená",J762,0)</f>
        <v>0</v>
      </c>
      <c r="BI762" s="142">
        <f>IF(N762="nulová",J762,0)</f>
        <v>0</v>
      </c>
      <c r="BJ762" s="18" t="s">
        <v>90</v>
      </c>
      <c r="BK762" s="142">
        <f>ROUND(I762*H762,2)</f>
        <v>0</v>
      </c>
      <c r="BL762" s="18" t="s">
        <v>189</v>
      </c>
      <c r="BM762" s="141" t="s">
        <v>932</v>
      </c>
    </row>
    <row r="763" spans="2:65" s="1" customFormat="1">
      <c r="B763" s="34"/>
      <c r="D763" s="143" t="s">
        <v>191</v>
      </c>
      <c r="F763" s="144" t="s">
        <v>933</v>
      </c>
      <c r="I763" s="145"/>
      <c r="L763" s="34"/>
      <c r="M763" s="146"/>
      <c r="T763" s="55"/>
      <c r="AT763" s="18" t="s">
        <v>191</v>
      </c>
      <c r="AU763" s="18" t="s">
        <v>92</v>
      </c>
    </row>
    <row r="764" spans="2:65" s="12" customFormat="1">
      <c r="B764" s="147"/>
      <c r="D764" s="148" t="s">
        <v>193</v>
      </c>
      <c r="E764" s="149" t="s">
        <v>44</v>
      </c>
      <c r="F764" s="150" t="s">
        <v>934</v>
      </c>
      <c r="H764" s="149" t="s">
        <v>44</v>
      </c>
      <c r="I764" s="151"/>
      <c r="L764" s="147"/>
      <c r="M764" s="152"/>
      <c r="T764" s="153"/>
      <c r="AT764" s="149" t="s">
        <v>193</v>
      </c>
      <c r="AU764" s="149" t="s">
        <v>92</v>
      </c>
      <c r="AV764" s="12" t="s">
        <v>90</v>
      </c>
      <c r="AW764" s="12" t="s">
        <v>42</v>
      </c>
      <c r="AX764" s="12" t="s">
        <v>82</v>
      </c>
      <c r="AY764" s="149" t="s">
        <v>184</v>
      </c>
    </row>
    <row r="765" spans="2:65" s="13" customFormat="1">
      <c r="B765" s="154"/>
      <c r="D765" s="148" t="s">
        <v>193</v>
      </c>
      <c r="E765" s="155" t="s">
        <v>44</v>
      </c>
      <c r="F765" s="156" t="s">
        <v>935</v>
      </c>
      <c r="H765" s="157">
        <v>283.42399999999998</v>
      </c>
      <c r="I765" s="158"/>
      <c r="L765" s="154"/>
      <c r="M765" s="159"/>
      <c r="T765" s="160"/>
      <c r="AT765" s="155" t="s">
        <v>193</v>
      </c>
      <c r="AU765" s="155" t="s">
        <v>92</v>
      </c>
      <c r="AV765" s="13" t="s">
        <v>92</v>
      </c>
      <c r="AW765" s="13" t="s">
        <v>42</v>
      </c>
      <c r="AX765" s="13" t="s">
        <v>90</v>
      </c>
      <c r="AY765" s="155" t="s">
        <v>184</v>
      </c>
    </row>
    <row r="766" spans="2:65" s="1" customFormat="1" ht="24.15" customHeight="1">
      <c r="B766" s="34"/>
      <c r="C766" s="130" t="s">
        <v>936</v>
      </c>
      <c r="D766" s="130" t="s">
        <v>99</v>
      </c>
      <c r="E766" s="131" t="s">
        <v>937</v>
      </c>
      <c r="F766" s="132" t="s">
        <v>938</v>
      </c>
      <c r="G766" s="133" t="s">
        <v>344</v>
      </c>
      <c r="H766" s="134">
        <v>703.029</v>
      </c>
      <c r="I766" s="135"/>
      <c r="J766" s="136">
        <f>ROUND(I766*H766,2)</f>
        <v>0</v>
      </c>
      <c r="K766" s="132" t="s">
        <v>188</v>
      </c>
      <c r="L766" s="34"/>
      <c r="M766" s="137" t="s">
        <v>44</v>
      </c>
      <c r="N766" s="138" t="s">
        <v>53</v>
      </c>
      <c r="P766" s="139">
        <f>O766*H766</f>
        <v>0</v>
      </c>
      <c r="Q766" s="139">
        <v>0</v>
      </c>
      <c r="R766" s="139">
        <f>Q766*H766</f>
        <v>0</v>
      </c>
      <c r="S766" s="139">
        <v>0</v>
      </c>
      <c r="T766" s="140">
        <f>S766*H766</f>
        <v>0</v>
      </c>
      <c r="AR766" s="141" t="s">
        <v>189</v>
      </c>
      <c r="AT766" s="141" t="s">
        <v>99</v>
      </c>
      <c r="AU766" s="141" t="s">
        <v>92</v>
      </c>
      <c r="AY766" s="18" t="s">
        <v>184</v>
      </c>
      <c r="BE766" s="142">
        <f>IF(N766="základní",J766,0)</f>
        <v>0</v>
      </c>
      <c r="BF766" s="142">
        <f>IF(N766="snížená",J766,0)</f>
        <v>0</v>
      </c>
      <c r="BG766" s="142">
        <f>IF(N766="zákl. přenesená",J766,0)</f>
        <v>0</v>
      </c>
      <c r="BH766" s="142">
        <f>IF(N766="sníž. přenesená",J766,0)</f>
        <v>0</v>
      </c>
      <c r="BI766" s="142">
        <f>IF(N766="nulová",J766,0)</f>
        <v>0</v>
      </c>
      <c r="BJ766" s="18" t="s">
        <v>90</v>
      </c>
      <c r="BK766" s="142">
        <f>ROUND(I766*H766,2)</f>
        <v>0</v>
      </c>
      <c r="BL766" s="18" t="s">
        <v>189</v>
      </c>
      <c r="BM766" s="141" t="s">
        <v>939</v>
      </c>
    </row>
    <row r="767" spans="2:65" s="1" customFormat="1">
      <c r="B767" s="34"/>
      <c r="D767" s="143" t="s">
        <v>191</v>
      </c>
      <c r="F767" s="144" t="s">
        <v>940</v>
      </c>
      <c r="I767" s="145"/>
      <c r="L767" s="34"/>
      <c r="M767" s="146"/>
      <c r="T767" s="55"/>
      <c r="AT767" s="18" t="s">
        <v>191</v>
      </c>
      <c r="AU767" s="18" t="s">
        <v>92</v>
      </c>
    </row>
    <row r="768" spans="2:65" s="13" customFormat="1">
      <c r="B768" s="154"/>
      <c r="D768" s="148" t="s">
        <v>193</v>
      </c>
      <c r="E768" s="155" t="s">
        <v>44</v>
      </c>
      <c r="F768" s="156" t="s">
        <v>897</v>
      </c>
      <c r="H768" s="157">
        <v>274.95999999999998</v>
      </c>
      <c r="I768" s="158"/>
      <c r="L768" s="154"/>
      <c r="M768" s="159"/>
      <c r="T768" s="160"/>
      <c r="AT768" s="155" t="s">
        <v>193</v>
      </c>
      <c r="AU768" s="155" t="s">
        <v>92</v>
      </c>
      <c r="AV768" s="13" t="s">
        <v>92</v>
      </c>
      <c r="AW768" s="13" t="s">
        <v>42</v>
      </c>
      <c r="AX768" s="13" t="s">
        <v>82</v>
      </c>
      <c r="AY768" s="155" t="s">
        <v>184</v>
      </c>
    </row>
    <row r="769" spans="2:65" s="13" customFormat="1">
      <c r="B769" s="154"/>
      <c r="D769" s="148" t="s">
        <v>193</v>
      </c>
      <c r="E769" s="155" t="s">
        <v>44</v>
      </c>
      <c r="F769" s="156" t="s">
        <v>898</v>
      </c>
      <c r="H769" s="157">
        <v>6.4219999999999997</v>
      </c>
      <c r="I769" s="158"/>
      <c r="L769" s="154"/>
      <c r="M769" s="159"/>
      <c r="T769" s="160"/>
      <c r="AT769" s="155" t="s">
        <v>193</v>
      </c>
      <c r="AU769" s="155" t="s">
        <v>92</v>
      </c>
      <c r="AV769" s="13" t="s">
        <v>92</v>
      </c>
      <c r="AW769" s="13" t="s">
        <v>42</v>
      </c>
      <c r="AX769" s="13" t="s">
        <v>82</v>
      </c>
      <c r="AY769" s="155" t="s">
        <v>184</v>
      </c>
    </row>
    <row r="770" spans="2:65" s="13" customFormat="1">
      <c r="B770" s="154"/>
      <c r="D770" s="148" t="s">
        <v>193</v>
      </c>
      <c r="E770" s="155" t="s">
        <v>44</v>
      </c>
      <c r="F770" s="156" t="s">
        <v>911</v>
      </c>
      <c r="H770" s="157">
        <v>255.50899999999999</v>
      </c>
      <c r="I770" s="158"/>
      <c r="L770" s="154"/>
      <c r="M770" s="159"/>
      <c r="T770" s="160"/>
      <c r="AT770" s="155" t="s">
        <v>193</v>
      </c>
      <c r="AU770" s="155" t="s">
        <v>92</v>
      </c>
      <c r="AV770" s="13" t="s">
        <v>92</v>
      </c>
      <c r="AW770" s="13" t="s">
        <v>42</v>
      </c>
      <c r="AX770" s="13" t="s">
        <v>82</v>
      </c>
      <c r="AY770" s="155" t="s">
        <v>184</v>
      </c>
    </row>
    <row r="771" spans="2:65" s="13" customFormat="1">
      <c r="B771" s="154"/>
      <c r="D771" s="148" t="s">
        <v>193</v>
      </c>
      <c r="E771" s="155" t="s">
        <v>44</v>
      </c>
      <c r="F771" s="156" t="s">
        <v>912</v>
      </c>
      <c r="H771" s="157">
        <v>161.29</v>
      </c>
      <c r="I771" s="158"/>
      <c r="L771" s="154"/>
      <c r="M771" s="159"/>
      <c r="T771" s="160"/>
      <c r="AT771" s="155" t="s">
        <v>193</v>
      </c>
      <c r="AU771" s="155" t="s">
        <v>92</v>
      </c>
      <c r="AV771" s="13" t="s">
        <v>92</v>
      </c>
      <c r="AW771" s="13" t="s">
        <v>42</v>
      </c>
      <c r="AX771" s="13" t="s">
        <v>82</v>
      </c>
      <c r="AY771" s="155" t="s">
        <v>184</v>
      </c>
    </row>
    <row r="772" spans="2:65" s="13" customFormat="1">
      <c r="B772" s="154"/>
      <c r="D772" s="148" t="s">
        <v>193</v>
      </c>
      <c r="E772" s="155" t="s">
        <v>44</v>
      </c>
      <c r="F772" s="156" t="s">
        <v>913</v>
      </c>
      <c r="H772" s="157">
        <v>4.3540000000000001</v>
      </c>
      <c r="I772" s="158"/>
      <c r="L772" s="154"/>
      <c r="M772" s="159"/>
      <c r="T772" s="160"/>
      <c r="AT772" s="155" t="s">
        <v>193</v>
      </c>
      <c r="AU772" s="155" t="s">
        <v>92</v>
      </c>
      <c r="AV772" s="13" t="s">
        <v>92</v>
      </c>
      <c r="AW772" s="13" t="s">
        <v>42</v>
      </c>
      <c r="AX772" s="13" t="s">
        <v>82</v>
      </c>
      <c r="AY772" s="155" t="s">
        <v>184</v>
      </c>
    </row>
    <row r="773" spans="2:65" s="13" customFormat="1">
      <c r="B773" s="154"/>
      <c r="D773" s="148" t="s">
        <v>193</v>
      </c>
      <c r="E773" s="155" t="s">
        <v>44</v>
      </c>
      <c r="F773" s="156" t="s">
        <v>914</v>
      </c>
      <c r="H773" s="157">
        <v>0.49399999999999999</v>
      </c>
      <c r="I773" s="158"/>
      <c r="L773" s="154"/>
      <c r="M773" s="159"/>
      <c r="T773" s="160"/>
      <c r="AT773" s="155" t="s">
        <v>193</v>
      </c>
      <c r="AU773" s="155" t="s">
        <v>92</v>
      </c>
      <c r="AV773" s="13" t="s">
        <v>92</v>
      </c>
      <c r="AW773" s="13" t="s">
        <v>42</v>
      </c>
      <c r="AX773" s="13" t="s">
        <v>82</v>
      </c>
      <c r="AY773" s="155" t="s">
        <v>184</v>
      </c>
    </row>
    <row r="774" spans="2:65" s="14" customFormat="1">
      <c r="B774" s="161"/>
      <c r="D774" s="148" t="s">
        <v>193</v>
      </c>
      <c r="E774" s="162" t="s">
        <v>44</v>
      </c>
      <c r="F774" s="163" t="s">
        <v>210</v>
      </c>
      <c r="H774" s="164">
        <v>703.029</v>
      </c>
      <c r="I774" s="165"/>
      <c r="L774" s="161"/>
      <c r="M774" s="166"/>
      <c r="T774" s="167"/>
      <c r="AT774" s="162" t="s">
        <v>193</v>
      </c>
      <c r="AU774" s="162" t="s">
        <v>92</v>
      </c>
      <c r="AV774" s="14" t="s">
        <v>189</v>
      </c>
      <c r="AW774" s="14" t="s">
        <v>42</v>
      </c>
      <c r="AX774" s="14" t="s">
        <v>90</v>
      </c>
      <c r="AY774" s="162" t="s">
        <v>184</v>
      </c>
    </row>
    <row r="775" spans="2:65" s="1" customFormat="1" ht="24.15" customHeight="1">
      <c r="B775" s="34"/>
      <c r="C775" s="130" t="s">
        <v>941</v>
      </c>
      <c r="D775" s="130" t="s">
        <v>99</v>
      </c>
      <c r="E775" s="131" t="s">
        <v>942</v>
      </c>
      <c r="F775" s="132" t="s">
        <v>943</v>
      </c>
      <c r="G775" s="133" t="s">
        <v>344</v>
      </c>
      <c r="H775" s="134">
        <v>70.855999999999995</v>
      </c>
      <c r="I775" s="135"/>
      <c r="J775" s="136">
        <f>ROUND(I775*H775,2)</f>
        <v>0</v>
      </c>
      <c r="K775" s="132" t="s">
        <v>188</v>
      </c>
      <c r="L775" s="34"/>
      <c r="M775" s="137" t="s">
        <v>44</v>
      </c>
      <c r="N775" s="138" t="s">
        <v>53</v>
      </c>
      <c r="P775" s="139">
        <f>O775*H775</f>
        <v>0</v>
      </c>
      <c r="Q775" s="139">
        <v>0</v>
      </c>
      <c r="R775" s="139">
        <f>Q775*H775</f>
        <v>0</v>
      </c>
      <c r="S775" s="139">
        <v>0</v>
      </c>
      <c r="T775" s="140">
        <f>S775*H775</f>
        <v>0</v>
      </c>
      <c r="AR775" s="141" t="s">
        <v>189</v>
      </c>
      <c r="AT775" s="141" t="s">
        <v>99</v>
      </c>
      <c r="AU775" s="141" t="s">
        <v>92</v>
      </c>
      <c r="AY775" s="18" t="s">
        <v>184</v>
      </c>
      <c r="BE775" s="142">
        <f>IF(N775="základní",J775,0)</f>
        <v>0</v>
      </c>
      <c r="BF775" s="142">
        <f>IF(N775="snížená",J775,0)</f>
        <v>0</v>
      </c>
      <c r="BG775" s="142">
        <f>IF(N775="zákl. přenesená",J775,0)</f>
        <v>0</v>
      </c>
      <c r="BH775" s="142">
        <f>IF(N775="sníž. přenesená",J775,0)</f>
        <v>0</v>
      </c>
      <c r="BI775" s="142">
        <f>IF(N775="nulová",J775,0)</f>
        <v>0</v>
      </c>
      <c r="BJ775" s="18" t="s">
        <v>90</v>
      </c>
      <c r="BK775" s="142">
        <f>ROUND(I775*H775,2)</f>
        <v>0</v>
      </c>
      <c r="BL775" s="18" t="s">
        <v>189</v>
      </c>
      <c r="BM775" s="141" t="s">
        <v>944</v>
      </c>
    </row>
    <row r="776" spans="2:65" s="1" customFormat="1">
      <c r="B776" s="34"/>
      <c r="D776" s="143" t="s">
        <v>191</v>
      </c>
      <c r="F776" s="144" t="s">
        <v>945</v>
      </c>
      <c r="I776" s="145"/>
      <c r="L776" s="34"/>
      <c r="M776" s="146"/>
      <c r="T776" s="55"/>
      <c r="AT776" s="18" t="s">
        <v>191</v>
      </c>
      <c r="AU776" s="18" t="s">
        <v>92</v>
      </c>
    </row>
    <row r="777" spans="2:65" s="12" customFormat="1">
      <c r="B777" s="147"/>
      <c r="D777" s="148" t="s">
        <v>193</v>
      </c>
      <c r="E777" s="149" t="s">
        <v>44</v>
      </c>
      <c r="F777" s="150" t="s">
        <v>926</v>
      </c>
      <c r="H777" s="149" t="s">
        <v>44</v>
      </c>
      <c r="I777" s="151"/>
      <c r="L777" s="147"/>
      <c r="M777" s="152"/>
      <c r="T777" s="153"/>
      <c r="AT777" s="149" t="s">
        <v>193</v>
      </c>
      <c r="AU777" s="149" t="s">
        <v>92</v>
      </c>
      <c r="AV777" s="12" t="s">
        <v>90</v>
      </c>
      <c r="AW777" s="12" t="s">
        <v>42</v>
      </c>
      <c r="AX777" s="12" t="s">
        <v>82</v>
      </c>
      <c r="AY777" s="149" t="s">
        <v>184</v>
      </c>
    </row>
    <row r="778" spans="2:65" s="13" customFormat="1">
      <c r="B778" s="154"/>
      <c r="D778" s="148" t="s">
        <v>193</v>
      </c>
      <c r="E778" s="155" t="s">
        <v>44</v>
      </c>
      <c r="F778" s="156" t="s">
        <v>927</v>
      </c>
      <c r="H778" s="157">
        <v>2.97</v>
      </c>
      <c r="I778" s="158"/>
      <c r="L778" s="154"/>
      <c r="M778" s="159"/>
      <c r="T778" s="160"/>
      <c r="AT778" s="155" t="s">
        <v>193</v>
      </c>
      <c r="AU778" s="155" t="s">
        <v>92</v>
      </c>
      <c r="AV778" s="13" t="s">
        <v>92</v>
      </c>
      <c r="AW778" s="13" t="s">
        <v>42</v>
      </c>
      <c r="AX778" s="13" t="s">
        <v>82</v>
      </c>
      <c r="AY778" s="155" t="s">
        <v>184</v>
      </c>
    </row>
    <row r="779" spans="2:65" s="13" customFormat="1">
      <c r="B779" s="154"/>
      <c r="D779" s="148" t="s">
        <v>193</v>
      </c>
      <c r="E779" s="155" t="s">
        <v>44</v>
      </c>
      <c r="F779" s="156" t="s">
        <v>928</v>
      </c>
      <c r="H779" s="157">
        <v>67.885999999999996</v>
      </c>
      <c r="I779" s="158"/>
      <c r="L779" s="154"/>
      <c r="M779" s="159"/>
      <c r="T779" s="160"/>
      <c r="AT779" s="155" t="s">
        <v>193</v>
      </c>
      <c r="AU779" s="155" t="s">
        <v>92</v>
      </c>
      <c r="AV779" s="13" t="s">
        <v>92</v>
      </c>
      <c r="AW779" s="13" t="s">
        <v>42</v>
      </c>
      <c r="AX779" s="13" t="s">
        <v>82</v>
      </c>
      <c r="AY779" s="155" t="s">
        <v>184</v>
      </c>
    </row>
    <row r="780" spans="2:65" s="14" customFormat="1">
      <c r="B780" s="161"/>
      <c r="D780" s="148" t="s">
        <v>193</v>
      </c>
      <c r="E780" s="162" t="s">
        <v>44</v>
      </c>
      <c r="F780" s="163" t="s">
        <v>210</v>
      </c>
      <c r="H780" s="164">
        <v>70.855999999999995</v>
      </c>
      <c r="I780" s="165"/>
      <c r="L780" s="161"/>
      <c r="M780" s="166"/>
      <c r="T780" s="167"/>
      <c r="AT780" s="162" t="s">
        <v>193</v>
      </c>
      <c r="AU780" s="162" t="s">
        <v>92</v>
      </c>
      <c r="AV780" s="14" t="s">
        <v>189</v>
      </c>
      <c r="AW780" s="14" t="s">
        <v>42</v>
      </c>
      <c r="AX780" s="14" t="s">
        <v>90</v>
      </c>
      <c r="AY780" s="162" t="s">
        <v>184</v>
      </c>
    </row>
    <row r="781" spans="2:65" s="1" customFormat="1" ht="44.25" customHeight="1">
      <c r="B781" s="34"/>
      <c r="C781" s="130" t="s">
        <v>946</v>
      </c>
      <c r="D781" s="130" t="s">
        <v>99</v>
      </c>
      <c r="E781" s="131" t="s">
        <v>947</v>
      </c>
      <c r="F781" s="132" t="s">
        <v>948</v>
      </c>
      <c r="G781" s="133" t="s">
        <v>344</v>
      </c>
      <c r="H781" s="134">
        <v>260.35700000000003</v>
      </c>
      <c r="I781" s="135"/>
      <c r="J781" s="136">
        <f>ROUND(I781*H781,2)</f>
        <v>0</v>
      </c>
      <c r="K781" s="132" t="s">
        <v>188</v>
      </c>
      <c r="L781" s="34"/>
      <c r="M781" s="137" t="s">
        <v>44</v>
      </c>
      <c r="N781" s="138" t="s">
        <v>53</v>
      </c>
      <c r="P781" s="139">
        <f>O781*H781</f>
        <v>0</v>
      </c>
      <c r="Q781" s="139">
        <v>0</v>
      </c>
      <c r="R781" s="139">
        <f>Q781*H781</f>
        <v>0</v>
      </c>
      <c r="S781" s="139">
        <v>0</v>
      </c>
      <c r="T781" s="140">
        <f>S781*H781</f>
        <v>0</v>
      </c>
      <c r="AR781" s="141" t="s">
        <v>189</v>
      </c>
      <c r="AT781" s="141" t="s">
        <v>99</v>
      </c>
      <c r="AU781" s="141" t="s">
        <v>92</v>
      </c>
      <c r="AY781" s="18" t="s">
        <v>184</v>
      </c>
      <c r="BE781" s="142">
        <f>IF(N781="základní",J781,0)</f>
        <v>0</v>
      </c>
      <c r="BF781" s="142">
        <f>IF(N781="snížená",J781,0)</f>
        <v>0</v>
      </c>
      <c r="BG781" s="142">
        <f>IF(N781="zákl. přenesená",J781,0)</f>
        <v>0</v>
      </c>
      <c r="BH781" s="142">
        <f>IF(N781="sníž. přenesená",J781,0)</f>
        <v>0</v>
      </c>
      <c r="BI781" s="142">
        <f>IF(N781="nulová",J781,0)</f>
        <v>0</v>
      </c>
      <c r="BJ781" s="18" t="s">
        <v>90</v>
      </c>
      <c r="BK781" s="142">
        <f>ROUND(I781*H781,2)</f>
        <v>0</v>
      </c>
      <c r="BL781" s="18" t="s">
        <v>189</v>
      </c>
      <c r="BM781" s="141" t="s">
        <v>949</v>
      </c>
    </row>
    <row r="782" spans="2:65" s="1" customFormat="1">
      <c r="B782" s="34"/>
      <c r="D782" s="143" t="s">
        <v>191</v>
      </c>
      <c r="F782" s="144" t="s">
        <v>950</v>
      </c>
      <c r="I782" s="145"/>
      <c r="L782" s="34"/>
      <c r="M782" s="146"/>
      <c r="T782" s="55"/>
      <c r="AT782" s="18" t="s">
        <v>191</v>
      </c>
      <c r="AU782" s="18" t="s">
        <v>92</v>
      </c>
    </row>
    <row r="783" spans="2:65" s="13" customFormat="1">
      <c r="B783" s="154"/>
      <c r="D783" s="148" t="s">
        <v>193</v>
      </c>
      <c r="E783" s="155" t="s">
        <v>44</v>
      </c>
      <c r="F783" s="156" t="s">
        <v>911</v>
      </c>
      <c r="H783" s="157">
        <v>255.50899999999999</v>
      </c>
      <c r="I783" s="158"/>
      <c r="L783" s="154"/>
      <c r="M783" s="159"/>
      <c r="T783" s="160"/>
      <c r="AT783" s="155" t="s">
        <v>193</v>
      </c>
      <c r="AU783" s="155" t="s">
        <v>92</v>
      </c>
      <c r="AV783" s="13" t="s">
        <v>92</v>
      </c>
      <c r="AW783" s="13" t="s">
        <v>42</v>
      </c>
      <c r="AX783" s="13" t="s">
        <v>82</v>
      </c>
      <c r="AY783" s="155" t="s">
        <v>184</v>
      </c>
    </row>
    <row r="784" spans="2:65" s="13" customFormat="1">
      <c r="B784" s="154"/>
      <c r="D784" s="148" t="s">
        <v>193</v>
      </c>
      <c r="E784" s="155" t="s">
        <v>44</v>
      </c>
      <c r="F784" s="156" t="s">
        <v>913</v>
      </c>
      <c r="H784" s="157">
        <v>4.3540000000000001</v>
      </c>
      <c r="I784" s="158"/>
      <c r="L784" s="154"/>
      <c r="M784" s="159"/>
      <c r="T784" s="160"/>
      <c r="AT784" s="155" t="s">
        <v>193</v>
      </c>
      <c r="AU784" s="155" t="s">
        <v>92</v>
      </c>
      <c r="AV784" s="13" t="s">
        <v>92</v>
      </c>
      <c r="AW784" s="13" t="s">
        <v>42</v>
      </c>
      <c r="AX784" s="13" t="s">
        <v>82</v>
      </c>
      <c r="AY784" s="155" t="s">
        <v>184</v>
      </c>
    </row>
    <row r="785" spans="2:65" s="13" customFormat="1">
      <c r="B785" s="154"/>
      <c r="D785" s="148" t="s">
        <v>193</v>
      </c>
      <c r="E785" s="155" t="s">
        <v>44</v>
      </c>
      <c r="F785" s="156" t="s">
        <v>914</v>
      </c>
      <c r="H785" s="157">
        <v>0.49399999999999999</v>
      </c>
      <c r="I785" s="158"/>
      <c r="L785" s="154"/>
      <c r="M785" s="159"/>
      <c r="T785" s="160"/>
      <c r="AT785" s="155" t="s">
        <v>193</v>
      </c>
      <c r="AU785" s="155" t="s">
        <v>92</v>
      </c>
      <c r="AV785" s="13" t="s">
        <v>92</v>
      </c>
      <c r="AW785" s="13" t="s">
        <v>42</v>
      </c>
      <c r="AX785" s="13" t="s">
        <v>82</v>
      </c>
      <c r="AY785" s="155" t="s">
        <v>184</v>
      </c>
    </row>
    <row r="786" spans="2:65" s="14" customFormat="1">
      <c r="B786" s="161"/>
      <c r="D786" s="148" t="s">
        <v>193</v>
      </c>
      <c r="E786" s="162" t="s">
        <v>44</v>
      </c>
      <c r="F786" s="163" t="s">
        <v>210</v>
      </c>
      <c r="H786" s="164">
        <v>260.35700000000003</v>
      </c>
      <c r="I786" s="165"/>
      <c r="L786" s="161"/>
      <c r="M786" s="166"/>
      <c r="T786" s="167"/>
      <c r="AT786" s="162" t="s">
        <v>193</v>
      </c>
      <c r="AU786" s="162" t="s">
        <v>92</v>
      </c>
      <c r="AV786" s="14" t="s">
        <v>189</v>
      </c>
      <c r="AW786" s="14" t="s">
        <v>42</v>
      </c>
      <c r="AX786" s="14" t="s">
        <v>90</v>
      </c>
      <c r="AY786" s="162" t="s">
        <v>184</v>
      </c>
    </row>
    <row r="787" spans="2:65" s="1" customFormat="1" ht="44.25" customHeight="1">
      <c r="B787" s="34"/>
      <c r="C787" s="130" t="s">
        <v>951</v>
      </c>
      <c r="D787" s="130" t="s">
        <v>99</v>
      </c>
      <c r="E787" s="131" t="s">
        <v>952</v>
      </c>
      <c r="F787" s="132" t="s">
        <v>349</v>
      </c>
      <c r="G787" s="133" t="s">
        <v>344</v>
      </c>
      <c r="H787" s="134">
        <v>274.95999999999998</v>
      </c>
      <c r="I787" s="135"/>
      <c r="J787" s="136">
        <f>ROUND(I787*H787,2)</f>
        <v>0</v>
      </c>
      <c r="K787" s="132" t="s">
        <v>188</v>
      </c>
      <c r="L787" s="34"/>
      <c r="M787" s="137" t="s">
        <v>44</v>
      </c>
      <c r="N787" s="138" t="s">
        <v>53</v>
      </c>
      <c r="P787" s="139">
        <f>O787*H787</f>
        <v>0</v>
      </c>
      <c r="Q787" s="139">
        <v>0</v>
      </c>
      <c r="R787" s="139">
        <f>Q787*H787</f>
        <v>0</v>
      </c>
      <c r="S787" s="139">
        <v>0</v>
      </c>
      <c r="T787" s="140">
        <f>S787*H787</f>
        <v>0</v>
      </c>
      <c r="AR787" s="141" t="s">
        <v>189</v>
      </c>
      <c r="AT787" s="141" t="s">
        <v>99</v>
      </c>
      <c r="AU787" s="141" t="s">
        <v>92</v>
      </c>
      <c r="AY787" s="18" t="s">
        <v>184</v>
      </c>
      <c r="BE787" s="142">
        <f>IF(N787="základní",J787,0)</f>
        <v>0</v>
      </c>
      <c r="BF787" s="142">
        <f>IF(N787="snížená",J787,0)</f>
        <v>0</v>
      </c>
      <c r="BG787" s="142">
        <f>IF(N787="zákl. přenesená",J787,0)</f>
        <v>0</v>
      </c>
      <c r="BH787" s="142">
        <f>IF(N787="sníž. přenesená",J787,0)</f>
        <v>0</v>
      </c>
      <c r="BI787" s="142">
        <f>IF(N787="nulová",J787,0)</f>
        <v>0</v>
      </c>
      <c r="BJ787" s="18" t="s">
        <v>90</v>
      </c>
      <c r="BK787" s="142">
        <f>ROUND(I787*H787,2)</f>
        <v>0</v>
      </c>
      <c r="BL787" s="18" t="s">
        <v>189</v>
      </c>
      <c r="BM787" s="141" t="s">
        <v>953</v>
      </c>
    </row>
    <row r="788" spans="2:65" s="1" customFormat="1">
      <c r="B788" s="34"/>
      <c r="D788" s="143" t="s">
        <v>191</v>
      </c>
      <c r="F788" s="144" t="s">
        <v>954</v>
      </c>
      <c r="I788" s="145"/>
      <c r="L788" s="34"/>
      <c r="M788" s="146"/>
      <c r="T788" s="55"/>
      <c r="AT788" s="18" t="s">
        <v>191</v>
      </c>
      <c r="AU788" s="18" t="s">
        <v>92</v>
      </c>
    </row>
    <row r="789" spans="2:65" s="13" customFormat="1">
      <c r="B789" s="154"/>
      <c r="D789" s="148" t="s">
        <v>193</v>
      </c>
      <c r="E789" s="155" t="s">
        <v>44</v>
      </c>
      <c r="F789" s="156" t="s">
        <v>897</v>
      </c>
      <c r="H789" s="157">
        <v>274.95999999999998</v>
      </c>
      <c r="I789" s="158"/>
      <c r="L789" s="154"/>
      <c r="M789" s="159"/>
      <c r="T789" s="160"/>
      <c r="AT789" s="155" t="s">
        <v>193</v>
      </c>
      <c r="AU789" s="155" t="s">
        <v>92</v>
      </c>
      <c r="AV789" s="13" t="s">
        <v>92</v>
      </c>
      <c r="AW789" s="13" t="s">
        <v>42</v>
      </c>
      <c r="AX789" s="13" t="s">
        <v>90</v>
      </c>
      <c r="AY789" s="155" t="s">
        <v>184</v>
      </c>
    </row>
    <row r="790" spans="2:65" s="1" customFormat="1" ht="44.25" customHeight="1">
      <c r="B790" s="34"/>
      <c r="C790" s="130" t="s">
        <v>955</v>
      </c>
      <c r="D790" s="130" t="s">
        <v>99</v>
      </c>
      <c r="E790" s="131" t="s">
        <v>956</v>
      </c>
      <c r="F790" s="132" t="s">
        <v>957</v>
      </c>
      <c r="G790" s="133" t="s">
        <v>344</v>
      </c>
      <c r="H790" s="134">
        <v>167.71199999999999</v>
      </c>
      <c r="I790" s="135"/>
      <c r="J790" s="136">
        <f>ROUND(I790*H790,2)</f>
        <v>0</v>
      </c>
      <c r="K790" s="132" t="s">
        <v>188</v>
      </c>
      <c r="L790" s="34"/>
      <c r="M790" s="137" t="s">
        <v>44</v>
      </c>
      <c r="N790" s="138" t="s">
        <v>53</v>
      </c>
      <c r="P790" s="139">
        <f>O790*H790</f>
        <v>0</v>
      </c>
      <c r="Q790" s="139">
        <v>0</v>
      </c>
      <c r="R790" s="139">
        <f>Q790*H790</f>
        <v>0</v>
      </c>
      <c r="S790" s="139">
        <v>0</v>
      </c>
      <c r="T790" s="140">
        <f>S790*H790</f>
        <v>0</v>
      </c>
      <c r="AR790" s="141" t="s">
        <v>189</v>
      </c>
      <c r="AT790" s="141" t="s">
        <v>99</v>
      </c>
      <c r="AU790" s="141" t="s">
        <v>92</v>
      </c>
      <c r="AY790" s="18" t="s">
        <v>184</v>
      </c>
      <c r="BE790" s="142">
        <f>IF(N790="základní",J790,0)</f>
        <v>0</v>
      </c>
      <c r="BF790" s="142">
        <f>IF(N790="snížená",J790,0)</f>
        <v>0</v>
      </c>
      <c r="BG790" s="142">
        <f>IF(N790="zákl. přenesená",J790,0)</f>
        <v>0</v>
      </c>
      <c r="BH790" s="142">
        <f>IF(N790="sníž. přenesená",J790,0)</f>
        <v>0</v>
      </c>
      <c r="BI790" s="142">
        <f>IF(N790="nulová",J790,0)</f>
        <v>0</v>
      </c>
      <c r="BJ790" s="18" t="s">
        <v>90</v>
      </c>
      <c r="BK790" s="142">
        <f>ROUND(I790*H790,2)</f>
        <v>0</v>
      </c>
      <c r="BL790" s="18" t="s">
        <v>189</v>
      </c>
      <c r="BM790" s="141" t="s">
        <v>958</v>
      </c>
    </row>
    <row r="791" spans="2:65" s="1" customFormat="1">
      <c r="B791" s="34"/>
      <c r="D791" s="143" t="s">
        <v>191</v>
      </c>
      <c r="F791" s="144" t="s">
        <v>959</v>
      </c>
      <c r="I791" s="145"/>
      <c r="L791" s="34"/>
      <c r="M791" s="146"/>
      <c r="T791" s="55"/>
      <c r="AT791" s="18" t="s">
        <v>191</v>
      </c>
      <c r="AU791" s="18" t="s">
        <v>92</v>
      </c>
    </row>
    <row r="792" spans="2:65" s="13" customFormat="1">
      <c r="B792" s="154"/>
      <c r="D792" s="148" t="s">
        <v>193</v>
      </c>
      <c r="E792" s="155" t="s">
        <v>44</v>
      </c>
      <c r="F792" s="156" t="s">
        <v>898</v>
      </c>
      <c r="H792" s="157">
        <v>6.4219999999999997</v>
      </c>
      <c r="I792" s="158"/>
      <c r="L792" s="154"/>
      <c r="M792" s="159"/>
      <c r="T792" s="160"/>
      <c r="AT792" s="155" t="s">
        <v>193</v>
      </c>
      <c r="AU792" s="155" t="s">
        <v>92</v>
      </c>
      <c r="AV792" s="13" t="s">
        <v>92</v>
      </c>
      <c r="AW792" s="13" t="s">
        <v>42</v>
      </c>
      <c r="AX792" s="13" t="s">
        <v>82</v>
      </c>
      <c r="AY792" s="155" t="s">
        <v>184</v>
      </c>
    </row>
    <row r="793" spans="2:65" s="13" customFormat="1">
      <c r="B793" s="154"/>
      <c r="D793" s="148" t="s">
        <v>193</v>
      </c>
      <c r="E793" s="155" t="s">
        <v>44</v>
      </c>
      <c r="F793" s="156" t="s">
        <v>912</v>
      </c>
      <c r="H793" s="157">
        <v>161.29</v>
      </c>
      <c r="I793" s="158"/>
      <c r="L793" s="154"/>
      <c r="M793" s="159"/>
      <c r="T793" s="160"/>
      <c r="AT793" s="155" t="s">
        <v>193</v>
      </c>
      <c r="AU793" s="155" t="s">
        <v>92</v>
      </c>
      <c r="AV793" s="13" t="s">
        <v>92</v>
      </c>
      <c r="AW793" s="13" t="s">
        <v>42</v>
      </c>
      <c r="AX793" s="13" t="s">
        <v>82</v>
      </c>
      <c r="AY793" s="155" t="s">
        <v>184</v>
      </c>
    </row>
    <row r="794" spans="2:65" s="14" customFormat="1">
      <c r="B794" s="161"/>
      <c r="D794" s="148" t="s">
        <v>193</v>
      </c>
      <c r="E794" s="162" t="s">
        <v>44</v>
      </c>
      <c r="F794" s="163" t="s">
        <v>210</v>
      </c>
      <c r="H794" s="164">
        <v>167.71199999999999</v>
      </c>
      <c r="I794" s="165"/>
      <c r="L794" s="161"/>
      <c r="M794" s="166"/>
      <c r="T794" s="167"/>
      <c r="AT794" s="162" t="s">
        <v>193</v>
      </c>
      <c r="AU794" s="162" t="s">
        <v>92</v>
      </c>
      <c r="AV794" s="14" t="s">
        <v>189</v>
      </c>
      <c r="AW794" s="14" t="s">
        <v>42</v>
      </c>
      <c r="AX794" s="14" t="s">
        <v>90</v>
      </c>
      <c r="AY794" s="162" t="s">
        <v>184</v>
      </c>
    </row>
    <row r="795" spans="2:65" s="11" customFormat="1" ht="22.8" customHeight="1">
      <c r="B795" s="118"/>
      <c r="D795" s="119" t="s">
        <v>81</v>
      </c>
      <c r="E795" s="128" t="s">
        <v>960</v>
      </c>
      <c r="F795" s="128" t="s">
        <v>961</v>
      </c>
      <c r="I795" s="121"/>
      <c r="J795" s="129">
        <f>BK795</f>
        <v>0</v>
      </c>
      <c r="L795" s="118"/>
      <c r="M795" s="123"/>
      <c r="P795" s="124">
        <f>SUM(P796:P799)</f>
        <v>0</v>
      </c>
      <c r="R795" s="124">
        <f>SUM(R796:R799)</f>
        <v>0</v>
      </c>
      <c r="T795" s="125">
        <f>SUM(T796:T799)</f>
        <v>0</v>
      </c>
      <c r="AR795" s="119" t="s">
        <v>90</v>
      </c>
      <c r="AT795" s="126" t="s">
        <v>81</v>
      </c>
      <c r="AU795" s="126" t="s">
        <v>90</v>
      </c>
      <c r="AY795" s="119" t="s">
        <v>184</v>
      </c>
      <c r="BK795" s="127">
        <f>SUM(BK796:BK799)</f>
        <v>0</v>
      </c>
    </row>
    <row r="796" spans="2:65" s="1" customFormat="1" ht="37.799999999999997" customHeight="1">
      <c r="B796" s="34"/>
      <c r="C796" s="130" t="s">
        <v>962</v>
      </c>
      <c r="D796" s="130" t="s">
        <v>99</v>
      </c>
      <c r="E796" s="131" t="s">
        <v>963</v>
      </c>
      <c r="F796" s="132" t="s">
        <v>964</v>
      </c>
      <c r="G796" s="133" t="s">
        <v>344</v>
      </c>
      <c r="H796" s="134">
        <v>330.64100000000002</v>
      </c>
      <c r="I796" s="135"/>
      <c r="J796" s="136">
        <f>ROUND(I796*H796,2)</f>
        <v>0</v>
      </c>
      <c r="K796" s="132" t="s">
        <v>188</v>
      </c>
      <c r="L796" s="34"/>
      <c r="M796" s="137" t="s">
        <v>44</v>
      </c>
      <c r="N796" s="138" t="s">
        <v>53</v>
      </c>
      <c r="P796" s="139">
        <f>O796*H796</f>
        <v>0</v>
      </c>
      <c r="Q796" s="139">
        <v>0</v>
      </c>
      <c r="R796" s="139">
        <f>Q796*H796</f>
        <v>0</v>
      </c>
      <c r="S796" s="139">
        <v>0</v>
      </c>
      <c r="T796" s="140">
        <f>S796*H796</f>
        <v>0</v>
      </c>
      <c r="AR796" s="141" t="s">
        <v>189</v>
      </c>
      <c r="AT796" s="141" t="s">
        <v>99</v>
      </c>
      <c r="AU796" s="141" t="s">
        <v>92</v>
      </c>
      <c r="AY796" s="18" t="s">
        <v>184</v>
      </c>
      <c r="BE796" s="142">
        <f>IF(N796="základní",J796,0)</f>
        <v>0</v>
      </c>
      <c r="BF796" s="142">
        <f>IF(N796="snížená",J796,0)</f>
        <v>0</v>
      </c>
      <c r="BG796" s="142">
        <f>IF(N796="zákl. přenesená",J796,0)</f>
        <v>0</v>
      </c>
      <c r="BH796" s="142">
        <f>IF(N796="sníž. přenesená",J796,0)</f>
        <v>0</v>
      </c>
      <c r="BI796" s="142">
        <f>IF(N796="nulová",J796,0)</f>
        <v>0</v>
      </c>
      <c r="BJ796" s="18" t="s">
        <v>90</v>
      </c>
      <c r="BK796" s="142">
        <f>ROUND(I796*H796,2)</f>
        <v>0</v>
      </c>
      <c r="BL796" s="18" t="s">
        <v>189</v>
      </c>
      <c r="BM796" s="141" t="s">
        <v>965</v>
      </c>
    </row>
    <row r="797" spans="2:65" s="1" customFormat="1">
      <c r="B797" s="34"/>
      <c r="D797" s="143" t="s">
        <v>191</v>
      </c>
      <c r="F797" s="144" t="s">
        <v>966</v>
      </c>
      <c r="I797" s="145"/>
      <c r="L797" s="34"/>
      <c r="M797" s="146"/>
      <c r="T797" s="55"/>
      <c r="AT797" s="18" t="s">
        <v>191</v>
      </c>
      <c r="AU797" s="18" t="s">
        <v>92</v>
      </c>
    </row>
    <row r="798" spans="2:65" s="1" customFormat="1" ht="44.25" customHeight="1">
      <c r="B798" s="34"/>
      <c r="C798" s="130" t="s">
        <v>967</v>
      </c>
      <c r="D798" s="130" t="s">
        <v>99</v>
      </c>
      <c r="E798" s="131" t="s">
        <v>968</v>
      </c>
      <c r="F798" s="132" t="s">
        <v>969</v>
      </c>
      <c r="G798" s="133" t="s">
        <v>344</v>
      </c>
      <c r="H798" s="134">
        <v>330.64100000000002</v>
      </c>
      <c r="I798" s="135"/>
      <c r="J798" s="136">
        <f>ROUND(I798*H798,2)</f>
        <v>0</v>
      </c>
      <c r="K798" s="132" t="s">
        <v>188</v>
      </c>
      <c r="L798" s="34"/>
      <c r="M798" s="137" t="s">
        <v>44</v>
      </c>
      <c r="N798" s="138" t="s">
        <v>53</v>
      </c>
      <c r="P798" s="139">
        <f>O798*H798</f>
        <v>0</v>
      </c>
      <c r="Q798" s="139">
        <v>0</v>
      </c>
      <c r="R798" s="139">
        <f>Q798*H798</f>
        <v>0</v>
      </c>
      <c r="S798" s="139">
        <v>0</v>
      </c>
      <c r="T798" s="140">
        <f>S798*H798</f>
        <v>0</v>
      </c>
      <c r="AR798" s="141" t="s">
        <v>189</v>
      </c>
      <c r="AT798" s="141" t="s">
        <v>99</v>
      </c>
      <c r="AU798" s="141" t="s">
        <v>92</v>
      </c>
      <c r="AY798" s="18" t="s">
        <v>184</v>
      </c>
      <c r="BE798" s="142">
        <f>IF(N798="základní",J798,0)</f>
        <v>0</v>
      </c>
      <c r="BF798" s="142">
        <f>IF(N798="snížená",J798,0)</f>
        <v>0</v>
      </c>
      <c r="BG798" s="142">
        <f>IF(N798="zákl. přenesená",J798,0)</f>
        <v>0</v>
      </c>
      <c r="BH798" s="142">
        <f>IF(N798="sníž. přenesená",J798,0)</f>
        <v>0</v>
      </c>
      <c r="BI798" s="142">
        <f>IF(N798="nulová",J798,0)</f>
        <v>0</v>
      </c>
      <c r="BJ798" s="18" t="s">
        <v>90</v>
      </c>
      <c r="BK798" s="142">
        <f>ROUND(I798*H798,2)</f>
        <v>0</v>
      </c>
      <c r="BL798" s="18" t="s">
        <v>189</v>
      </c>
      <c r="BM798" s="141" t="s">
        <v>970</v>
      </c>
    </row>
    <row r="799" spans="2:65" s="1" customFormat="1">
      <c r="B799" s="34"/>
      <c r="D799" s="143" t="s">
        <v>191</v>
      </c>
      <c r="F799" s="144" t="s">
        <v>971</v>
      </c>
      <c r="I799" s="145"/>
      <c r="L799" s="34"/>
      <c r="M799" s="146"/>
      <c r="T799" s="55"/>
      <c r="AT799" s="18" t="s">
        <v>191</v>
      </c>
      <c r="AU799" s="18" t="s">
        <v>92</v>
      </c>
    </row>
    <row r="800" spans="2:65" s="11" customFormat="1" ht="25.95" customHeight="1">
      <c r="B800" s="118"/>
      <c r="D800" s="119" t="s">
        <v>81</v>
      </c>
      <c r="E800" s="120" t="s">
        <v>972</v>
      </c>
      <c r="F800" s="120" t="s">
        <v>973</v>
      </c>
      <c r="I800" s="121"/>
      <c r="J800" s="122">
        <f>BK800</f>
        <v>0</v>
      </c>
      <c r="L800" s="118"/>
      <c r="M800" s="123"/>
      <c r="P800" s="124">
        <f>P801</f>
        <v>0</v>
      </c>
      <c r="R800" s="124">
        <f>R801</f>
        <v>7.0617600000000003E-2</v>
      </c>
      <c r="T800" s="125">
        <f>T801</f>
        <v>0</v>
      </c>
      <c r="AR800" s="119" t="s">
        <v>92</v>
      </c>
      <c r="AT800" s="126" t="s">
        <v>81</v>
      </c>
      <c r="AU800" s="126" t="s">
        <v>82</v>
      </c>
      <c r="AY800" s="119" t="s">
        <v>184</v>
      </c>
      <c r="BK800" s="127">
        <f>BK801</f>
        <v>0</v>
      </c>
    </row>
    <row r="801" spans="2:65" s="11" customFormat="1" ht="22.8" customHeight="1">
      <c r="B801" s="118"/>
      <c r="D801" s="119" t="s">
        <v>81</v>
      </c>
      <c r="E801" s="128" t="s">
        <v>974</v>
      </c>
      <c r="F801" s="128" t="s">
        <v>975</v>
      </c>
      <c r="I801" s="121"/>
      <c r="J801" s="129">
        <f>BK801</f>
        <v>0</v>
      </c>
      <c r="L801" s="118"/>
      <c r="M801" s="123"/>
      <c r="P801" s="124">
        <f>SUM(P802:P813)</f>
        <v>0</v>
      </c>
      <c r="R801" s="124">
        <f>SUM(R802:R813)</f>
        <v>7.0617600000000003E-2</v>
      </c>
      <c r="T801" s="125">
        <f>SUM(T802:T813)</f>
        <v>0</v>
      </c>
      <c r="AR801" s="119" t="s">
        <v>92</v>
      </c>
      <c r="AT801" s="126" t="s">
        <v>81</v>
      </c>
      <c r="AU801" s="126" t="s">
        <v>90</v>
      </c>
      <c r="AY801" s="119" t="s">
        <v>184</v>
      </c>
      <c r="BK801" s="127">
        <f>SUM(BK802:BK813)</f>
        <v>0</v>
      </c>
    </row>
    <row r="802" spans="2:65" s="1" customFormat="1" ht="55.5" customHeight="1">
      <c r="B802" s="34"/>
      <c r="C802" s="130" t="s">
        <v>976</v>
      </c>
      <c r="D802" s="130" t="s">
        <v>99</v>
      </c>
      <c r="E802" s="131" t="s">
        <v>977</v>
      </c>
      <c r="F802" s="132" t="s">
        <v>978</v>
      </c>
      <c r="G802" s="133" t="s">
        <v>101</v>
      </c>
      <c r="H802" s="134">
        <v>73.56</v>
      </c>
      <c r="I802" s="135"/>
      <c r="J802" s="136">
        <f>ROUND(I802*H802,2)</f>
        <v>0</v>
      </c>
      <c r="K802" s="132" t="s">
        <v>188</v>
      </c>
      <c r="L802" s="34"/>
      <c r="M802" s="137" t="s">
        <v>44</v>
      </c>
      <c r="N802" s="138" t="s">
        <v>53</v>
      </c>
      <c r="P802" s="139">
        <f>O802*H802</f>
        <v>0</v>
      </c>
      <c r="Q802" s="139">
        <v>6.4000000000000005E-4</v>
      </c>
      <c r="R802" s="139">
        <f>Q802*H802</f>
        <v>4.7078400000000006E-2</v>
      </c>
      <c r="S802" s="139">
        <v>0</v>
      </c>
      <c r="T802" s="140">
        <f>S802*H802</f>
        <v>0</v>
      </c>
      <c r="AR802" s="141" t="s">
        <v>294</v>
      </c>
      <c r="AT802" s="141" t="s">
        <v>99</v>
      </c>
      <c r="AU802" s="141" t="s">
        <v>92</v>
      </c>
      <c r="AY802" s="18" t="s">
        <v>184</v>
      </c>
      <c r="BE802" s="142">
        <f>IF(N802="základní",J802,0)</f>
        <v>0</v>
      </c>
      <c r="BF802" s="142">
        <f>IF(N802="snížená",J802,0)</f>
        <v>0</v>
      </c>
      <c r="BG802" s="142">
        <f>IF(N802="zákl. přenesená",J802,0)</f>
        <v>0</v>
      </c>
      <c r="BH802" s="142">
        <f>IF(N802="sníž. přenesená",J802,0)</f>
        <v>0</v>
      </c>
      <c r="BI802" s="142">
        <f>IF(N802="nulová",J802,0)</f>
        <v>0</v>
      </c>
      <c r="BJ802" s="18" t="s">
        <v>90</v>
      </c>
      <c r="BK802" s="142">
        <f>ROUND(I802*H802,2)</f>
        <v>0</v>
      </c>
      <c r="BL802" s="18" t="s">
        <v>294</v>
      </c>
      <c r="BM802" s="141" t="s">
        <v>979</v>
      </c>
    </row>
    <row r="803" spans="2:65" s="1" customFormat="1">
      <c r="B803" s="34"/>
      <c r="D803" s="143" t="s">
        <v>191</v>
      </c>
      <c r="F803" s="144" t="s">
        <v>980</v>
      </c>
      <c r="I803" s="145"/>
      <c r="L803" s="34"/>
      <c r="M803" s="146"/>
      <c r="T803" s="55"/>
      <c r="AT803" s="18" t="s">
        <v>191</v>
      </c>
      <c r="AU803" s="18" t="s">
        <v>92</v>
      </c>
    </row>
    <row r="804" spans="2:65" s="12" customFormat="1">
      <c r="B804" s="147"/>
      <c r="D804" s="148" t="s">
        <v>193</v>
      </c>
      <c r="E804" s="149" t="s">
        <v>44</v>
      </c>
      <c r="F804" s="150" t="s">
        <v>194</v>
      </c>
      <c r="H804" s="149" t="s">
        <v>44</v>
      </c>
      <c r="I804" s="151"/>
      <c r="L804" s="147"/>
      <c r="M804" s="152"/>
      <c r="T804" s="153"/>
      <c r="AT804" s="149" t="s">
        <v>193</v>
      </c>
      <c r="AU804" s="149" t="s">
        <v>92</v>
      </c>
      <c r="AV804" s="12" t="s">
        <v>90</v>
      </c>
      <c r="AW804" s="12" t="s">
        <v>42</v>
      </c>
      <c r="AX804" s="12" t="s">
        <v>82</v>
      </c>
      <c r="AY804" s="149" t="s">
        <v>184</v>
      </c>
    </row>
    <row r="805" spans="2:65" s="12" customFormat="1">
      <c r="B805" s="147"/>
      <c r="D805" s="148" t="s">
        <v>193</v>
      </c>
      <c r="E805" s="149" t="s">
        <v>44</v>
      </c>
      <c r="F805" s="150" t="s">
        <v>195</v>
      </c>
      <c r="H805" s="149" t="s">
        <v>44</v>
      </c>
      <c r="I805" s="151"/>
      <c r="L805" s="147"/>
      <c r="M805" s="152"/>
      <c r="T805" s="153"/>
      <c r="AT805" s="149" t="s">
        <v>193</v>
      </c>
      <c r="AU805" s="149" t="s">
        <v>92</v>
      </c>
      <c r="AV805" s="12" t="s">
        <v>90</v>
      </c>
      <c r="AW805" s="12" t="s">
        <v>42</v>
      </c>
      <c r="AX805" s="12" t="s">
        <v>82</v>
      </c>
      <c r="AY805" s="149" t="s">
        <v>184</v>
      </c>
    </row>
    <row r="806" spans="2:65" s="13" customFormat="1" ht="30.6">
      <c r="B806" s="154"/>
      <c r="D806" s="148" t="s">
        <v>193</v>
      </c>
      <c r="E806" s="155" t="s">
        <v>44</v>
      </c>
      <c r="F806" s="156" t="s">
        <v>981</v>
      </c>
      <c r="H806" s="157">
        <v>73.56</v>
      </c>
      <c r="I806" s="158"/>
      <c r="L806" s="154"/>
      <c r="M806" s="159"/>
      <c r="T806" s="160"/>
      <c r="AT806" s="155" t="s">
        <v>193</v>
      </c>
      <c r="AU806" s="155" t="s">
        <v>92</v>
      </c>
      <c r="AV806" s="13" t="s">
        <v>92</v>
      </c>
      <c r="AW806" s="13" t="s">
        <v>42</v>
      </c>
      <c r="AX806" s="13" t="s">
        <v>90</v>
      </c>
      <c r="AY806" s="155" t="s">
        <v>184</v>
      </c>
    </row>
    <row r="807" spans="2:65" s="1" customFormat="1" ht="33" customHeight="1">
      <c r="B807" s="34"/>
      <c r="C807" s="130" t="s">
        <v>982</v>
      </c>
      <c r="D807" s="130" t="s">
        <v>99</v>
      </c>
      <c r="E807" s="131" t="s">
        <v>983</v>
      </c>
      <c r="F807" s="132" t="s">
        <v>984</v>
      </c>
      <c r="G807" s="133" t="s">
        <v>106</v>
      </c>
      <c r="H807" s="134">
        <v>147.12</v>
      </c>
      <c r="I807" s="135"/>
      <c r="J807" s="136">
        <f>ROUND(I807*H807,2)</f>
        <v>0</v>
      </c>
      <c r="K807" s="132" t="s">
        <v>188</v>
      </c>
      <c r="L807" s="34"/>
      <c r="M807" s="137" t="s">
        <v>44</v>
      </c>
      <c r="N807" s="138" t="s">
        <v>53</v>
      </c>
      <c r="P807" s="139">
        <f>O807*H807</f>
        <v>0</v>
      </c>
      <c r="Q807" s="139">
        <v>1.6000000000000001E-4</v>
      </c>
      <c r="R807" s="139">
        <f>Q807*H807</f>
        <v>2.3539200000000003E-2</v>
      </c>
      <c r="S807" s="139">
        <v>0</v>
      </c>
      <c r="T807" s="140">
        <f>S807*H807</f>
        <v>0</v>
      </c>
      <c r="AR807" s="141" t="s">
        <v>294</v>
      </c>
      <c r="AT807" s="141" t="s">
        <v>99</v>
      </c>
      <c r="AU807" s="141" t="s">
        <v>92</v>
      </c>
      <c r="AY807" s="18" t="s">
        <v>184</v>
      </c>
      <c r="BE807" s="142">
        <f>IF(N807="základní",J807,0)</f>
        <v>0</v>
      </c>
      <c r="BF807" s="142">
        <f>IF(N807="snížená",J807,0)</f>
        <v>0</v>
      </c>
      <c r="BG807" s="142">
        <f>IF(N807="zákl. přenesená",J807,0)</f>
        <v>0</v>
      </c>
      <c r="BH807" s="142">
        <f>IF(N807="sníž. přenesená",J807,0)</f>
        <v>0</v>
      </c>
      <c r="BI807" s="142">
        <f>IF(N807="nulová",J807,0)</f>
        <v>0</v>
      </c>
      <c r="BJ807" s="18" t="s">
        <v>90</v>
      </c>
      <c r="BK807" s="142">
        <f>ROUND(I807*H807,2)</f>
        <v>0</v>
      </c>
      <c r="BL807" s="18" t="s">
        <v>294</v>
      </c>
      <c r="BM807" s="141" t="s">
        <v>985</v>
      </c>
    </row>
    <row r="808" spans="2:65" s="1" customFormat="1">
      <c r="B808" s="34"/>
      <c r="D808" s="143" t="s">
        <v>191</v>
      </c>
      <c r="F808" s="144" t="s">
        <v>986</v>
      </c>
      <c r="I808" s="145"/>
      <c r="L808" s="34"/>
      <c r="M808" s="146"/>
      <c r="T808" s="55"/>
      <c r="AT808" s="18" t="s">
        <v>191</v>
      </c>
      <c r="AU808" s="18" t="s">
        <v>92</v>
      </c>
    </row>
    <row r="809" spans="2:65" s="12" customFormat="1">
      <c r="B809" s="147"/>
      <c r="D809" s="148" t="s">
        <v>193</v>
      </c>
      <c r="E809" s="149" t="s">
        <v>44</v>
      </c>
      <c r="F809" s="150" t="s">
        <v>194</v>
      </c>
      <c r="H809" s="149" t="s">
        <v>44</v>
      </c>
      <c r="I809" s="151"/>
      <c r="L809" s="147"/>
      <c r="M809" s="152"/>
      <c r="T809" s="153"/>
      <c r="AT809" s="149" t="s">
        <v>193</v>
      </c>
      <c r="AU809" s="149" t="s">
        <v>92</v>
      </c>
      <c r="AV809" s="12" t="s">
        <v>90</v>
      </c>
      <c r="AW809" s="12" t="s">
        <v>42</v>
      </c>
      <c r="AX809" s="12" t="s">
        <v>82</v>
      </c>
      <c r="AY809" s="149" t="s">
        <v>184</v>
      </c>
    </row>
    <row r="810" spans="2:65" s="12" customFormat="1">
      <c r="B810" s="147"/>
      <c r="D810" s="148" t="s">
        <v>193</v>
      </c>
      <c r="E810" s="149" t="s">
        <v>44</v>
      </c>
      <c r="F810" s="150" t="s">
        <v>195</v>
      </c>
      <c r="H810" s="149" t="s">
        <v>44</v>
      </c>
      <c r="I810" s="151"/>
      <c r="L810" s="147"/>
      <c r="M810" s="152"/>
      <c r="T810" s="153"/>
      <c r="AT810" s="149" t="s">
        <v>193</v>
      </c>
      <c r="AU810" s="149" t="s">
        <v>92</v>
      </c>
      <c r="AV810" s="12" t="s">
        <v>90</v>
      </c>
      <c r="AW810" s="12" t="s">
        <v>42</v>
      </c>
      <c r="AX810" s="12" t="s">
        <v>82</v>
      </c>
      <c r="AY810" s="149" t="s">
        <v>184</v>
      </c>
    </row>
    <row r="811" spans="2:65" s="13" customFormat="1" ht="20.399999999999999">
      <c r="B811" s="154"/>
      <c r="D811" s="148" t="s">
        <v>193</v>
      </c>
      <c r="E811" s="155" t="s">
        <v>44</v>
      </c>
      <c r="F811" s="156" t="s">
        <v>987</v>
      </c>
      <c r="H811" s="157">
        <v>147.12</v>
      </c>
      <c r="I811" s="158"/>
      <c r="L811" s="154"/>
      <c r="M811" s="159"/>
      <c r="T811" s="160"/>
      <c r="AT811" s="155" t="s">
        <v>193</v>
      </c>
      <c r="AU811" s="155" t="s">
        <v>92</v>
      </c>
      <c r="AV811" s="13" t="s">
        <v>92</v>
      </c>
      <c r="AW811" s="13" t="s">
        <v>42</v>
      </c>
      <c r="AX811" s="13" t="s">
        <v>90</v>
      </c>
      <c r="AY811" s="155" t="s">
        <v>184</v>
      </c>
    </row>
    <row r="812" spans="2:65" s="1" customFormat="1" ht="49.05" customHeight="1">
      <c r="B812" s="34"/>
      <c r="C812" s="130" t="s">
        <v>988</v>
      </c>
      <c r="D812" s="130" t="s">
        <v>99</v>
      </c>
      <c r="E812" s="131" t="s">
        <v>989</v>
      </c>
      <c r="F812" s="132" t="s">
        <v>990</v>
      </c>
      <c r="G812" s="133" t="s">
        <v>344</v>
      </c>
      <c r="H812" s="134">
        <v>7.0999999999999994E-2</v>
      </c>
      <c r="I812" s="135"/>
      <c r="J812" s="136">
        <f>ROUND(I812*H812,2)</f>
        <v>0</v>
      </c>
      <c r="K812" s="132" t="s">
        <v>188</v>
      </c>
      <c r="L812" s="34"/>
      <c r="M812" s="137" t="s">
        <v>44</v>
      </c>
      <c r="N812" s="138" t="s">
        <v>53</v>
      </c>
      <c r="P812" s="139">
        <f>O812*H812</f>
        <v>0</v>
      </c>
      <c r="Q812" s="139">
        <v>0</v>
      </c>
      <c r="R812" s="139">
        <f>Q812*H812</f>
        <v>0</v>
      </c>
      <c r="S812" s="139">
        <v>0</v>
      </c>
      <c r="T812" s="140">
        <f>S812*H812</f>
        <v>0</v>
      </c>
      <c r="AR812" s="141" t="s">
        <v>294</v>
      </c>
      <c r="AT812" s="141" t="s">
        <v>99</v>
      </c>
      <c r="AU812" s="141" t="s">
        <v>92</v>
      </c>
      <c r="AY812" s="18" t="s">
        <v>184</v>
      </c>
      <c r="BE812" s="142">
        <f>IF(N812="základní",J812,0)</f>
        <v>0</v>
      </c>
      <c r="BF812" s="142">
        <f>IF(N812="snížená",J812,0)</f>
        <v>0</v>
      </c>
      <c r="BG812" s="142">
        <f>IF(N812="zákl. přenesená",J812,0)</f>
        <v>0</v>
      </c>
      <c r="BH812" s="142">
        <f>IF(N812="sníž. přenesená",J812,0)</f>
        <v>0</v>
      </c>
      <c r="BI812" s="142">
        <f>IF(N812="nulová",J812,0)</f>
        <v>0</v>
      </c>
      <c r="BJ812" s="18" t="s">
        <v>90</v>
      </c>
      <c r="BK812" s="142">
        <f>ROUND(I812*H812,2)</f>
        <v>0</v>
      </c>
      <c r="BL812" s="18" t="s">
        <v>294</v>
      </c>
      <c r="BM812" s="141" t="s">
        <v>991</v>
      </c>
    </row>
    <row r="813" spans="2:65" s="1" customFormat="1">
      <c r="B813" s="34"/>
      <c r="D813" s="143" t="s">
        <v>191</v>
      </c>
      <c r="F813" s="144" t="s">
        <v>992</v>
      </c>
      <c r="I813" s="145"/>
      <c r="L813" s="34"/>
      <c r="M813" s="185"/>
      <c r="N813" s="186"/>
      <c r="O813" s="186"/>
      <c r="P813" s="186"/>
      <c r="Q813" s="186"/>
      <c r="R813" s="186"/>
      <c r="S813" s="186"/>
      <c r="T813" s="187"/>
      <c r="AT813" s="18" t="s">
        <v>191</v>
      </c>
      <c r="AU813" s="18" t="s">
        <v>92</v>
      </c>
    </row>
    <row r="814" spans="2:65" s="1" customFormat="1" ht="6.9" customHeight="1">
      <c r="B814" s="43"/>
      <c r="C814" s="44"/>
      <c r="D814" s="44"/>
      <c r="E814" s="44"/>
      <c r="F814" s="44"/>
      <c r="G814" s="44"/>
      <c r="H814" s="44"/>
      <c r="I814" s="44"/>
      <c r="J814" s="44"/>
      <c r="K814" s="44"/>
      <c r="L814" s="34"/>
    </row>
  </sheetData>
  <sheetProtection algorithmName="SHA-512" hashValue="j2y5VZIHdFKC41E1YR9ZiV3Mv14TxpBs856KJPGCb8IsLqanExUVVHKcppL2qPjjy9mvAtDdohH2q5btnrAn2Q==" saltValue="8f9J/WGD1ObQ35rA9BGFChSgjHI/ZhlyDcbMK6VGqN2Zl42hPUwrRezZEbEvc9st9LX47ZQOpmPUuZLhMAUQcg==" spinCount="100000" sheet="1" objects="1" scenarios="1" formatColumns="0" formatRows="0" autoFilter="0"/>
  <autoFilter ref="C88:K813" xr:uid="{00000000-0009-0000-0000-000001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100-000000000000}"/>
    <hyperlink ref="F98" r:id="rId2" xr:uid="{00000000-0004-0000-0100-000001000000}"/>
    <hyperlink ref="F103" r:id="rId3" xr:uid="{00000000-0004-0000-0100-000002000000}"/>
    <hyperlink ref="F112" r:id="rId4" xr:uid="{00000000-0004-0000-0100-000003000000}"/>
    <hyperlink ref="F117" r:id="rId5" xr:uid="{00000000-0004-0000-0100-000004000000}"/>
    <hyperlink ref="F122" r:id="rId6" xr:uid="{00000000-0004-0000-0100-000005000000}"/>
    <hyperlink ref="F129" r:id="rId7" xr:uid="{00000000-0004-0000-0100-000006000000}"/>
    <hyperlink ref="F134" r:id="rId8" xr:uid="{00000000-0004-0000-0100-000007000000}"/>
    <hyperlink ref="F139" r:id="rId9" xr:uid="{00000000-0004-0000-0100-000008000000}"/>
    <hyperlink ref="F149" r:id="rId10" xr:uid="{00000000-0004-0000-0100-000009000000}"/>
    <hyperlink ref="F155" r:id="rId11" xr:uid="{00000000-0004-0000-0100-00000A000000}"/>
    <hyperlink ref="F161" r:id="rId12" xr:uid="{00000000-0004-0000-0100-00000B000000}"/>
    <hyperlink ref="F175" r:id="rId13" xr:uid="{00000000-0004-0000-0100-00000C000000}"/>
    <hyperlink ref="F182" r:id="rId14" xr:uid="{00000000-0004-0000-0100-00000D000000}"/>
    <hyperlink ref="F184" r:id="rId15" xr:uid="{00000000-0004-0000-0100-00000E000000}"/>
    <hyperlink ref="F190" r:id="rId16" xr:uid="{00000000-0004-0000-0100-00000F000000}"/>
    <hyperlink ref="F194" r:id="rId17" xr:uid="{00000000-0004-0000-0100-000010000000}"/>
    <hyperlink ref="F197" r:id="rId18" xr:uid="{00000000-0004-0000-0100-000011000000}"/>
    <hyperlink ref="F205" r:id="rId19" xr:uid="{00000000-0004-0000-0100-000012000000}"/>
    <hyperlink ref="F209" r:id="rId20" xr:uid="{00000000-0004-0000-0100-000013000000}"/>
    <hyperlink ref="F212" r:id="rId21" xr:uid="{00000000-0004-0000-0100-000014000000}"/>
    <hyperlink ref="F222" r:id="rId22" xr:uid="{00000000-0004-0000-0100-000015000000}"/>
    <hyperlink ref="F230" r:id="rId23" xr:uid="{00000000-0004-0000-0100-000016000000}"/>
    <hyperlink ref="F240" r:id="rId24" xr:uid="{00000000-0004-0000-0100-000017000000}"/>
    <hyperlink ref="F252" r:id="rId25" xr:uid="{00000000-0004-0000-0100-000018000000}"/>
    <hyperlink ref="F262" r:id="rId26" xr:uid="{00000000-0004-0000-0100-000019000000}"/>
    <hyperlink ref="F283" r:id="rId27" xr:uid="{00000000-0004-0000-0100-00001A000000}"/>
    <hyperlink ref="F290" r:id="rId28" xr:uid="{00000000-0004-0000-0100-00001B000000}"/>
    <hyperlink ref="F296" r:id="rId29" xr:uid="{00000000-0004-0000-0100-00001C000000}"/>
    <hyperlink ref="F307" r:id="rId30" xr:uid="{00000000-0004-0000-0100-00001D000000}"/>
    <hyperlink ref="F314" r:id="rId31" xr:uid="{00000000-0004-0000-0100-00001E000000}"/>
    <hyperlink ref="F321" r:id="rId32" xr:uid="{00000000-0004-0000-0100-00001F000000}"/>
    <hyperlink ref="F327" r:id="rId33" xr:uid="{00000000-0004-0000-0100-000020000000}"/>
    <hyperlink ref="F336" r:id="rId34" xr:uid="{00000000-0004-0000-0100-000021000000}"/>
    <hyperlink ref="F343" r:id="rId35" xr:uid="{00000000-0004-0000-0100-000022000000}"/>
    <hyperlink ref="F349" r:id="rId36" xr:uid="{00000000-0004-0000-0100-000023000000}"/>
    <hyperlink ref="F357" r:id="rId37" xr:uid="{00000000-0004-0000-0100-000024000000}"/>
    <hyperlink ref="F365" r:id="rId38" xr:uid="{00000000-0004-0000-0100-000025000000}"/>
    <hyperlink ref="F373" r:id="rId39" xr:uid="{00000000-0004-0000-0100-000026000000}"/>
    <hyperlink ref="F381" r:id="rId40" xr:uid="{00000000-0004-0000-0100-000027000000}"/>
    <hyperlink ref="F389" r:id="rId41" xr:uid="{00000000-0004-0000-0100-000028000000}"/>
    <hyperlink ref="F398" r:id="rId42" xr:uid="{00000000-0004-0000-0100-000029000000}"/>
    <hyperlink ref="F412" r:id="rId43" xr:uid="{00000000-0004-0000-0100-00002A000000}"/>
    <hyperlink ref="F431" r:id="rId44" xr:uid="{00000000-0004-0000-0100-00002B000000}"/>
    <hyperlink ref="F439" r:id="rId45" xr:uid="{00000000-0004-0000-0100-00002C000000}"/>
    <hyperlink ref="F444" r:id="rId46" xr:uid="{00000000-0004-0000-0100-00002D000000}"/>
    <hyperlink ref="F451" r:id="rId47" xr:uid="{00000000-0004-0000-0100-00002E000000}"/>
    <hyperlink ref="F458" r:id="rId48" xr:uid="{00000000-0004-0000-0100-00002F000000}"/>
    <hyperlink ref="F465" r:id="rId49" xr:uid="{00000000-0004-0000-0100-000030000000}"/>
    <hyperlink ref="F472" r:id="rId50" xr:uid="{00000000-0004-0000-0100-000031000000}"/>
    <hyperlink ref="F477" r:id="rId51" xr:uid="{00000000-0004-0000-0100-000032000000}"/>
    <hyperlink ref="F484" r:id="rId52" xr:uid="{00000000-0004-0000-0100-000033000000}"/>
    <hyperlink ref="F489" r:id="rId53" xr:uid="{00000000-0004-0000-0100-000034000000}"/>
    <hyperlink ref="F494" r:id="rId54" xr:uid="{00000000-0004-0000-0100-000035000000}"/>
    <hyperlink ref="F504" r:id="rId55" xr:uid="{00000000-0004-0000-0100-000036000000}"/>
    <hyperlink ref="F518" r:id="rId56" xr:uid="{00000000-0004-0000-0100-000037000000}"/>
    <hyperlink ref="F527" r:id="rId57" xr:uid="{00000000-0004-0000-0100-000038000000}"/>
    <hyperlink ref="F532" r:id="rId58" xr:uid="{00000000-0004-0000-0100-000039000000}"/>
    <hyperlink ref="F537" r:id="rId59" xr:uid="{00000000-0004-0000-0100-00003A000000}"/>
    <hyperlink ref="F554" r:id="rId60" xr:uid="{00000000-0004-0000-0100-00003B000000}"/>
    <hyperlink ref="F571" r:id="rId61" xr:uid="{00000000-0004-0000-0100-00003C000000}"/>
    <hyperlink ref="F575" r:id="rId62" xr:uid="{00000000-0004-0000-0100-00003D000000}"/>
    <hyperlink ref="F579" r:id="rId63" xr:uid="{00000000-0004-0000-0100-00003E000000}"/>
    <hyperlink ref="F583" r:id="rId64" xr:uid="{00000000-0004-0000-0100-00003F000000}"/>
    <hyperlink ref="F595" r:id="rId65" xr:uid="{00000000-0004-0000-0100-000040000000}"/>
    <hyperlink ref="F599" r:id="rId66" xr:uid="{00000000-0004-0000-0100-000041000000}"/>
    <hyperlink ref="F603" r:id="rId67" xr:uid="{00000000-0004-0000-0100-000042000000}"/>
    <hyperlink ref="F624" r:id="rId68" xr:uid="{00000000-0004-0000-0100-000043000000}"/>
    <hyperlink ref="F631" r:id="rId69" xr:uid="{00000000-0004-0000-0100-000044000000}"/>
    <hyperlink ref="F635" r:id="rId70" xr:uid="{00000000-0004-0000-0100-000045000000}"/>
    <hyperlink ref="F639" r:id="rId71" xr:uid="{00000000-0004-0000-0100-000046000000}"/>
    <hyperlink ref="F644" r:id="rId72" xr:uid="{00000000-0004-0000-0100-000047000000}"/>
    <hyperlink ref="F648" r:id="rId73" xr:uid="{00000000-0004-0000-0100-000048000000}"/>
    <hyperlink ref="F659" r:id="rId74" xr:uid="{00000000-0004-0000-0100-000049000000}"/>
    <hyperlink ref="F664" r:id="rId75" xr:uid="{00000000-0004-0000-0100-00004A000000}"/>
    <hyperlink ref="F669" r:id="rId76" xr:uid="{00000000-0004-0000-0100-00004B000000}"/>
    <hyperlink ref="F674" r:id="rId77" xr:uid="{00000000-0004-0000-0100-00004C000000}"/>
    <hyperlink ref="F679" r:id="rId78" xr:uid="{00000000-0004-0000-0100-00004D000000}"/>
    <hyperlink ref="F684" r:id="rId79" xr:uid="{00000000-0004-0000-0100-00004E000000}"/>
    <hyperlink ref="F688" r:id="rId80" xr:uid="{00000000-0004-0000-0100-00004F000000}"/>
    <hyperlink ref="F692" r:id="rId81" xr:uid="{00000000-0004-0000-0100-000050000000}"/>
    <hyperlink ref="F697" r:id="rId82" xr:uid="{00000000-0004-0000-0100-000051000000}"/>
    <hyperlink ref="F701" r:id="rId83" xr:uid="{00000000-0004-0000-0100-000052000000}"/>
    <hyperlink ref="F706" r:id="rId84" xr:uid="{00000000-0004-0000-0100-000053000000}"/>
    <hyperlink ref="F711" r:id="rId85" xr:uid="{00000000-0004-0000-0100-000054000000}"/>
    <hyperlink ref="F715" r:id="rId86" xr:uid="{00000000-0004-0000-0100-000055000000}"/>
    <hyperlink ref="F719" r:id="rId87" xr:uid="{00000000-0004-0000-0100-000056000000}"/>
    <hyperlink ref="F723" r:id="rId88" xr:uid="{00000000-0004-0000-0100-000057000000}"/>
    <hyperlink ref="F727" r:id="rId89" xr:uid="{00000000-0004-0000-0100-000058000000}"/>
    <hyperlink ref="F731" r:id="rId90" xr:uid="{00000000-0004-0000-0100-000059000000}"/>
    <hyperlink ref="F737" r:id="rId91" xr:uid="{00000000-0004-0000-0100-00005A000000}"/>
    <hyperlink ref="F742" r:id="rId92" xr:uid="{00000000-0004-0000-0100-00005B000000}"/>
    <hyperlink ref="F746" r:id="rId93" xr:uid="{00000000-0004-0000-0100-00005C000000}"/>
    <hyperlink ref="F753" r:id="rId94" xr:uid="{00000000-0004-0000-0100-00005D000000}"/>
    <hyperlink ref="F757" r:id="rId95" xr:uid="{00000000-0004-0000-0100-00005E000000}"/>
    <hyperlink ref="F763" r:id="rId96" xr:uid="{00000000-0004-0000-0100-00005F000000}"/>
    <hyperlink ref="F767" r:id="rId97" xr:uid="{00000000-0004-0000-0100-000060000000}"/>
    <hyperlink ref="F776" r:id="rId98" xr:uid="{00000000-0004-0000-0100-000061000000}"/>
    <hyperlink ref="F782" r:id="rId99" xr:uid="{00000000-0004-0000-0100-000062000000}"/>
    <hyperlink ref="F788" r:id="rId100" xr:uid="{00000000-0004-0000-0100-000063000000}"/>
    <hyperlink ref="F791" r:id="rId101" xr:uid="{00000000-0004-0000-0100-000064000000}"/>
    <hyperlink ref="F797" r:id="rId102" xr:uid="{00000000-0004-0000-0100-000065000000}"/>
    <hyperlink ref="F799" r:id="rId103" xr:uid="{00000000-0004-0000-0100-000066000000}"/>
    <hyperlink ref="F803" r:id="rId104" xr:uid="{00000000-0004-0000-0100-000067000000}"/>
    <hyperlink ref="F808" r:id="rId105" xr:uid="{00000000-0004-0000-0100-000068000000}"/>
    <hyperlink ref="F813" r:id="rId106" xr:uid="{00000000-0004-0000-0100-000069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107"/>
  <headerFooter>
    <oddHeader>&amp;LMěsto Dobříš - rekonstrukce ul. U Pivovaru a ul. Part. Svobody - cyklo - 2. ETAPA VÝSTAVBY&amp;CDOPAS s.r.o.&amp;RPOLOŽKOVÝ VÝKAZ VÝMĚR</oddHeader>
    <oddFooter>&amp;LSO 101 - Komunikace a zpevněné plochy&amp;CStrana &amp;P z &amp;N&amp;RPoložkový soupis prací</oddFooter>
  </headerFooter>
  <drawing r:id="rId10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95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pans="2:46" ht="24.9" customHeight="1">
      <c r="B4" s="21"/>
      <c r="D4" s="22" t="s">
        <v>108</v>
      </c>
      <c r="L4" s="21"/>
      <c r="M4" s="88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27" t="str">
        <f>'Rekapitulace stavby'!K6</f>
        <v>Město Dobříš - rekonstrukce ul. U Pivovaru a ul.Part. Svobody - cyklo - 2. ETAPA VÝSTAVBY</v>
      </c>
      <c r="F7" s="328"/>
      <c r="G7" s="328"/>
      <c r="H7" s="328"/>
      <c r="L7" s="21"/>
    </row>
    <row r="8" spans="2:46" s="1" customFormat="1" ht="12" customHeight="1">
      <c r="B8" s="34"/>
      <c r="D8" s="28" t="s">
        <v>121</v>
      </c>
      <c r="L8" s="34"/>
    </row>
    <row r="9" spans="2:46" s="1" customFormat="1" ht="16.5" customHeight="1">
      <c r="B9" s="34"/>
      <c r="E9" s="313" t="s">
        <v>993</v>
      </c>
      <c r="F9" s="326"/>
      <c r="G9" s="326"/>
      <c r="H9" s="326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8" t="s">
        <v>18</v>
      </c>
      <c r="F11" s="26" t="s">
        <v>44</v>
      </c>
      <c r="I11" s="28" t="s">
        <v>20</v>
      </c>
      <c r="J11" s="26" t="s">
        <v>44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13. 6. 2024</v>
      </c>
      <c r="L12" s="34"/>
    </row>
    <row r="13" spans="2:46" s="1" customFormat="1" ht="10.8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9" t="str">
        <f>'Rekapitulace stavby'!E14</f>
        <v>Vyplň údaj</v>
      </c>
      <c r="F18" s="295"/>
      <c r="G18" s="295"/>
      <c r="H18" s="295"/>
      <c r="I18" s="28" t="s">
        <v>34</v>
      </c>
      <c r="J18" s="29" t="str">
        <f>'Rekapitulace stavby'!AN14</f>
        <v>Vyplň údaj</v>
      </c>
      <c r="L18" s="34"/>
    </row>
    <row r="19" spans="2:12" s="1" customFormat="1" ht="6.9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">
        <v>44</v>
      </c>
      <c r="L23" s="34"/>
    </row>
    <row r="24" spans="2:12" s="1" customFormat="1" ht="18" customHeight="1">
      <c r="B24" s="34"/>
      <c r="E24" s="26" t="s">
        <v>45</v>
      </c>
      <c r="I24" s="28" t="s">
        <v>34</v>
      </c>
      <c r="J24" s="26" t="s">
        <v>44</v>
      </c>
      <c r="L24" s="34"/>
    </row>
    <row r="25" spans="2:12" s="1" customFormat="1" ht="6.9" customHeight="1">
      <c r="B25" s="34"/>
      <c r="L25" s="34"/>
    </row>
    <row r="26" spans="2:12" s="1" customFormat="1" ht="12" customHeight="1">
      <c r="B26" s="34"/>
      <c r="D26" s="28" t="s">
        <v>46</v>
      </c>
      <c r="L26" s="34"/>
    </row>
    <row r="27" spans="2:12" s="7" customFormat="1" ht="71.25" customHeight="1">
      <c r="B27" s="89"/>
      <c r="E27" s="300" t="s">
        <v>47</v>
      </c>
      <c r="F27" s="300"/>
      <c r="G27" s="300"/>
      <c r="H27" s="300"/>
      <c r="L27" s="89"/>
    </row>
    <row r="28" spans="2:12" s="1" customFormat="1" ht="6.9" customHeight="1">
      <c r="B28" s="34"/>
      <c r="L28" s="34"/>
    </row>
    <row r="29" spans="2:12" s="1" customFormat="1" ht="6.9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90" t="s">
        <v>48</v>
      </c>
      <c r="J30" s="65">
        <f>ROUND(J82, 2)</f>
        <v>0</v>
      </c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" customHeight="1">
      <c r="B33" s="34"/>
      <c r="D33" s="54" t="s">
        <v>52</v>
      </c>
      <c r="E33" s="28" t="s">
        <v>53</v>
      </c>
      <c r="F33" s="91">
        <f>ROUND((SUM(BE82:BE126)),  2)</f>
        <v>0</v>
      </c>
      <c r="I33" s="92">
        <v>0.21</v>
      </c>
      <c r="J33" s="91">
        <f>ROUND(((SUM(BE82:BE126))*I33),  2)</f>
        <v>0</v>
      </c>
      <c r="L33" s="34"/>
    </row>
    <row r="34" spans="2:12" s="1" customFormat="1" ht="14.4" customHeight="1">
      <c r="B34" s="34"/>
      <c r="E34" s="28" t="s">
        <v>54</v>
      </c>
      <c r="F34" s="91">
        <f>ROUND((SUM(BF82:BF126)),  2)</f>
        <v>0</v>
      </c>
      <c r="I34" s="92">
        <v>0.12</v>
      </c>
      <c r="J34" s="91">
        <f>ROUND(((SUM(BF82:BF126))*I34),  2)</f>
        <v>0</v>
      </c>
      <c r="L34" s="34"/>
    </row>
    <row r="35" spans="2:12" s="1" customFormat="1" ht="14.4" hidden="1" customHeight="1">
      <c r="B35" s="34"/>
      <c r="E35" s="28" t="s">
        <v>55</v>
      </c>
      <c r="F35" s="91">
        <f>ROUND((SUM(BG82:BG126)),  2)</f>
        <v>0</v>
      </c>
      <c r="I35" s="92">
        <v>0.21</v>
      </c>
      <c r="J35" s="91">
        <f>0</f>
        <v>0</v>
      </c>
      <c r="L35" s="34"/>
    </row>
    <row r="36" spans="2:12" s="1" customFormat="1" ht="14.4" hidden="1" customHeight="1">
      <c r="B36" s="34"/>
      <c r="E36" s="28" t="s">
        <v>56</v>
      </c>
      <c r="F36" s="91">
        <f>ROUND((SUM(BH82:BH126)),  2)</f>
        <v>0</v>
      </c>
      <c r="I36" s="92">
        <v>0.12</v>
      </c>
      <c r="J36" s="91">
        <f>0</f>
        <v>0</v>
      </c>
      <c r="L36" s="34"/>
    </row>
    <row r="37" spans="2:12" s="1" customFormat="1" ht="14.4" hidden="1" customHeight="1">
      <c r="B37" s="34"/>
      <c r="E37" s="28" t="s">
        <v>57</v>
      </c>
      <c r="F37" s="91">
        <f>ROUND((SUM(BI82:BI126)),  2)</f>
        <v>0</v>
      </c>
      <c r="I37" s="92">
        <v>0</v>
      </c>
      <c r="J37" s="91">
        <f>0</f>
        <v>0</v>
      </c>
      <c r="L37" s="34"/>
    </row>
    <row r="38" spans="2:12" s="1" customFormat="1" ht="6.9" customHeight="1">
      <c r="B38" s="34"/>
      <c r="L38" s="34"/>
    </row>
    <row r="39" spans="2:12" s="1" customFormat="1" ht="25.35" customHeight="1">
      <c r="B39" s="34"/>
      <c r="C39" s="93"/>
      <c r="D39" s="94" t="s">
        <v>58</v>
      </c>
      <c r="E39" s="56"/>
      <c r="F39" s="56"/>
      <c r="G39" s="95" t="s">
        <v>59</v>
      </c>
      <c r="H39" s="96" t="s">
        <v>60</v>
      </c>
      <c r="I39" s="56"/>
      <c r="J39" s="97">
        <f>SUM(J30:J37)</f>
        <v>0</v>
      </c>
      <c r="K39" s="98"/>
      <c r="L39" s="34"/>
    </row>
    <row r="40" spans="2:12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" customHeight="1">
      <c r="B45" s="34"/>
      <c r="C45" s="22" t="s">
        <v>155</v>
      </c>
      <c r="L45" s="34"/>
    </row>
    <row r="46" spans="2:12" s="1" customFormat="1" ht="6.9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26.25" customHeight="1">
      <c r="B48" s="34"/>
      <c r="E48" s="327" t="str">
        <f>E7</f>
        <v>Město Dobříš - rekonstrukce ul. U Pivovaru a ul.Part. Svobody - cyklo - 2. ETAPA VÝSTAVBY</v>
      </c>
      <c r="F48" s="328"/>
      <c r="G48" s="328"/>
      <c r="H48" s="328"/>
      <c r="L48" s="34"/>
    </row>
    <row r="49" spans="2:47" s="1" customFormat="1" ht="12" customHeight="1">
      <c r="B49" s="34"/>
      <c r="C49" s="28" t="s">
        <v>121</v>
      </c>
      <c r="L49" s="34"/>
    </row>
    <row r="50" spans="2:47" s="1" customFormat="1" ht="16.5" customHeight="1">
      <c r="B50" s="34"/>
      <c r="E50" s="313" t="str">
        <f>E9</f>
        <v>SO 900 - Návrh DIO</v>
      </c>
      <c r="F50" s="326"/>
      <c r="G50" s="326"/>
      <c r="H50" s="326"/>
      <c r="L50" s="34"/>
    </row>
    <row r="51" spans="2:47" s="1" customFormat="1" ht="6.9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k.ú. Dobříš [627968]</v>
      </c>
      <c r="I52" s="28" t="s">
        <v>24</v>
      </c>
      <c r="J52" s="51" t="str">
        <f>IF(J12="","",J12)</f>
        <v>13. 6. 2024</v>
      </c>
      <c r="L52" s="34"/>
    </row>
    <row r="53" spans="2:47" s="1" customFormat="1" ht="6.9" customHeight="1">
      <c r="B53" s="34"/>
      <c r="L53" s="34"/>
    </row>
    <row r="54" spans="2:47" s="1" customFormat="1" ht="40.049999999999997" customHeight="1">
      <c r="B54" s="34"/>
      <c r="C54" s="28" t="s">
        <v>30</v>
      </c>
      <c r="F54" s="26" t="str">
        <f>E15</f>
        <v>Město Dobříš, Mírové nám. 119, 263 01 Dobříš</v>
      </c>
      <c r="I54" s="28" t="s">
        <v>38</v>
      </c>
      <c r="J54" s="32" t="str">
        <f>E21</f>
        <v>DOPAS s.r.o., Kubelíkova 1224/42, Praha 3 - Žižkov</v>
      </c>
      <c r="L54" s="34"/>
    </row>
    <row r="55" spans="2:47" s="1" customFormat="1" ht="15.15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>L. Štuller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9" t="s">
        <v>156</v>
      </c>
      <c r="D57" s="93"/>
      <c r="E57" s="93"/>
      <c r="F57" s="93"/>
      <c r="G57" s="93"/>
      <c r="H57" s="93"/>
      <c r="I57" s="93"/>
      <c r="J57" s="100" t="s">
        <v>157</v>
      </c>
      <c r="K57" s="93"/>
      <c r="L57" s="34"/>
    </row>
    <row r="58" spans="2:47" s="1" customFormat="1" ht="10.35" customHeight="1">
      <c r="B58" s="34"/>
      <c r="L58" s="34"/>
    </row>
    <row r="59" spans="2:47" s="1" customFormat="1" ht="22.8" customHeight="1">
      <c r="B59" s="34"/>
      <c r="C59" s="101" t="s">
        <v>80</v>
      </c>
      <c r="J59" s="65">
        <f>J82</f>
        <v>0</v>
      </c>
      <c r="L59" s="34"/>
      <c r="AU59" s="18" t="s">
        <v>158</v>
      </c>
    </row>
    <row r="60" spans="2:47" s="8" customFormat="1" ht="24.9" customHeight="1">
      <c r="B60" s="102"/>
      <c r="D60" s="103" t="s">
        <v>159</v>
      </c>
      <c r="E60" s="104"/>
      <c r="F60" s="104"/>
      <c r="G60" s="104"/>
      <c r="H60" s="104"/>
      <c r="I60" s="104"/>
      <c r="J60" s="105">
        <f>J83</f>
        <v>0</v>
      </c>
      <c r="L60" s="102"/>
    </row>
    <row r="61" spans="2:47" s="9" customFormat="1" ht="19.95" customHeight="1">
      <c r="B61" s="106"/>
      <c r="D61" s="107" t="s">
        <v>160</v>
      </c>
      <c r="E61" s="108"/>
      <c r="F61" s="108"/>
      <c r="G61" s="108"/>
      <c r="H61" s="108"/>
      <c r="I61" s="108"/>
      <c r="J61" s="109">
        <f>J84</f>
        <v>0</v>
      </c>
      <c r="L61" s="106"/>
    </row>
    <row r="62" spans="2:47" s="9" customFormat="1" ht="19.95" customHeight="1">
      <c r="B62" s="106"/>
      <c r="D62" s="107" t="s">
        <v>164</v>
      </c>
      <c r="E62" s="108"/>
      <c r="F62" s="108"/>
      <c r="G62" s="108"/>
      <c r="H62" s="108"/>
      <c r="I62" s="108"/>
      <c r="J62" s="109">
        <f>J94</f>
        <v>0</v>
      </c>
      <c r="L62" s="106"/>
    </row>
    <row r="63" spans="2:47" s="1" customFormat="1" ht="21.75" customHeight="1">
      <c r="B63" s="34"/>
      <c r="L63" s="34"/>
    </row>
    <row r="64" spans="2:47" s="1" customFormat="1" ht="6.9" customHeight="1">
      <c r="B64" s="43"/>
      <c r="C64" s="44"/>
      <c r="D64" s="44"/>
      <c r="E64" s="44"/>
      <c r="F64" s="44"/>
      <c r="G64" s="44"/>
      <c r="H64" s="44"/>
      <c r="I64" s="44"/>
      <c r="J64" s="44"/>
      <c r="K64" s="44"/>
      <c r="L64" s="34"/>
    </row>
    <row r="68" spans="2:12" s="1" customFormat="1" ht="6.9" customHeight="1">
      <c r="B68" s="45"/>
      <c r="C68" s="46"/>
      <c r="D68" s="46"/>
      <c r="E68" s="46"/>
      <c r="F68" s="46"/>
      <c r="G68" s="46"/>
      <c r="H68" s="46"/>
      <c r="I68" s="46"/>
      <c r="J68" s="46"/>
      <c r="K68" s="46"/>
      <c r="L68" s="34"/>
    </row>
    <row r="69" spans="2:12" s="1" customFormat="1" ht="24.9" customHeight="1">
      <c r="B69" s="34"/>
      <c r="C69" s="22" t="s">
        <v>169</v>
      </c>
      <c r="L69" s="34"/>
    </row>
    <row r="70" spans="2:12" s="1" customFormat="1" ht="6.9" customHeight="1">
      <c r="B70" s="34"/>
      <c r="L70" s="34"/>
    </row>
    <row r="71" spans="2:12" s="1" customFormat="1" ht="12" customHeight="1">
      <c r="B71" s="34"/>
      <c r="C71" s="28" t="s">
        <v>16</v>
      </c>
      <c r="L71" s="34"/>
    </row>
    <row r="72" spans="2:12" s="1" customFormat="1" ht="26.25" customHeight="1">
      <c r="B72" s="34"/>
      <c r="E72" s="327" t="str">
        <f>E7</f>
        <v>Město Dobříš - rekonstrukce ul. U Pivovaru a ul.Part. Svobody - cyklo - 2. ETAPA VÝSTAVBY</v>
      </c>
      <c r="F72" s="328"/>
      <c r="G72" s="328"/>
      <c r="H72" s="328"/>
      <c r="L72" s="34"/>
    </row>
    <row r="73" spans="2:12" s="1" customFormat="1" ht="12" customHeight="1">
      <c r="B73" s="34"/>
      <c r="C73" s="28" t="s">
        <v>121</v>
      </c>
      <c r="L73" s="34"/>
    </row>
    <row r="74" spans="2:12" s="1" customFormat="1" ht="16.5" customHeight="1">
      <c r="B74" s="34"/>
      <c r="E74" s="313" t="str">
        <f>E9</f>
        <v>SO 900 - Návrh DIO</v>
      </c>
      <c r="F74" s="326"/>
      <c r="G74" s="326"/>
      <c r="H74" s="326"/>
      <c r="L74" s="34"/>
    </row>
    <row r="75" spans="2:12" s="1" customFormat="1" ht="6.9" customHeight="1">
      <c r="B75" s="34"/>
      <c r="L75" s="34"/>
    </row>
    <row r="76" spans="2:12" s="1" customFormat="1" ht="12" customHeight="1">
      <c r="B76" s="34"/>
      <c r="C76" s="28" t="s">
        <v>22</v>
      </c>
      <c r="F76" s="26" t="str">
        <f>F12</f>
        <v>k.ú. Dobříš [627968]</v>
      </c>
      <c r="I76" s="28" t="s">
        <v>24</v>
      </c>
      <c r="J76" s="51" t="str">
        <f>IF(J12="","",J12)</f>
        <v>13. 6. 2024</v>
      </c>
      <c r="L76" s="34"/>
    </row>
    <row r="77" spans="2:12" s="1" customFormat="1" ht="6.9" customHeight="1">
      <c r="B77" s="34"/>
      <c r="L77" s="34"/>
    </row>
    <row r="78" spans="2:12" s="1" customFormat="1" ht="40.049999999999997" customHeight="1">
      <c r="B78" s="34"/>
      <c r="C78" s="28" t="s">
        <v>30</v>
      </c>
      <c r="F78" s="26" t="str">
        <f>E15</f>
        <v>Město Dobříš, Mírové nám. 119, 263 01 Dobříš</v>
      </c>
      <c r="I78" s="28" t="s">
        <v>38</v>
      </c>
      <c r="J78" s="32" t="str">
        <f>E21</f>
        <v>DOPAS s.r.o., Kubelíkova 1224/42, Praha 3 - Žižkov</v>
      </c>
      <c r="L78" s="34"/>
    </row>
    <row r="79" spans="2:12" s="1" customFormat="1" ht="15.15" customHeight="1">
      <c r="B79" s="34"/>
      <c r="C79" s="28" t="s">
        <v>36</v>
      </c>
      <c r="F79" s="26" t="str">
        <f>IF(E18="","",E18)</f>
        <v>Vyplň údaj</v>
      </c>
      <c r="I79" s="28" t="s">
        <v>43</v>
      </c>
      <c r="J79" s="32" t="str">
        <f>E24</f>
        <v>L. Štuller</v>
      </c>
      <c r="L79" s="34"/>
    </row>
    <row r="80" spans="2:12" s="1" customFormat="1" ht="10.35" customHeight="1">
      <c r="B80" s="34"/>
      <c r="L80" s="34"/>
    </row>
    <row r="81" spans="2:65" s="10" customFormat="1" ht="29.25" customHeight="1">
      <c r="B81" s="110"/>
      <c r="C81" s="111" t="s">
        <v>170</v>
      </c>
      <c r="D81" s="112" t="s">
        <v>67</v>
      </c>
      <c r="E81" s="112" t="s">
        <v>63</v>
      </c>
      <c r="F81" s="112" t="s">
        <v>64</v>
      </c>
      <c r="G81" s="112" t="s">
        <v>171</v>
      </c>
      <c r="H81" s="112" t="s">
        <v>172</v>
      </c>
      <c r="I81" s="112" t="s">
        <v>173</v>
      </c>
      <c r="J81" s="112" t="s">
        <v>157</v>
      </c>
      <c r="K81" s="113" t="s">
        <v>174</v>
      </c>
      <c r="L81" s="110"/>
      <c r="M81" s="58" t="s">
        <v>44</v>
      </c>
      <c r="N81" s="59" t="s">
        <v>52</v>
      </c>
      <c r="O81" s="59" t="s">
        <v>175</v>
      </c>
      <c r="P81" s="59" t="s">
        <v>176</v>
      </c>
      <c r="Q81" s="59" t="s">
        <v>177</v>
      </c>
      <c r="R81" s="59" t="s">
        <v>178</v>
      </c>
      <c r="S81" s="59" t="s">
        <v>179</v>
      </c>
      <c r="T81" s="60" t="s">
        <v>180</v>
      </c>
    </row>
    <row r="82" spans="2:65" s="1" customFormat="1" ht="22.8" customHeight="1">
      <c r="B82" s="34"/>
      <c r="C82" s="63" t="s">
        <v>181</v>
      </c>
      <c r="J82" s="114">
        <f>BK82</f>
        <v>0</v>
      </c>
      <c r="L82" s="34"/>
      <c r="M82" s="61"/>
      <c r="N82" s="52"/>
      <c r="O82" s="52"/>
      <c r="P82" s="115">
        <f>P83</f>
        <v>0</v>
      </c>
      <c r="Q82" s="52"/>
      <c r="R82" s="115">
        <f>R83</f>
        <v>0.16500000000000001</v>
      </c>
      <c r="S82" s="52"/>
      <c r="T82" s="116">
        <f>T83</f>
        <v>0</v>
      </c>
      <c r="AT82" s="18" t="s">
        <v>81</v>
      </c>
      <c r="AU82" s="18" t="s">
        <v>158</v>
      </c>
      <c r="BK82" s="117">
        <f>BK83</f>
        <v>0</v>
      </c>
    </row>
    <row r="83" spans="2:65" s="11" customFormat="1" ht="25.95" customHeight="1">
      <c r="B83" s="118"/>
      <c r="D83" s="119" t="s">
        <v>81</v>
      </c>
      <c r="E83" s="120" t="s">
        <v>182</v>
      </c>
      <c r="F83" s="120" t="s">
        <v>183</v>
      </c>
      <c r="I83" s="121"/>
      <c r="J83" s="122">
        <f>BK83</f>
        <v>0</v>
      </c>
      <c r="L83" s="118"/>
      <c r="M83" s="123"/>
      <c r="P83" s="124">
        <f>P84+P94</f>
        <v>0</v>
      </c>
      <c r="R83" s="124">
        <f>R84+R94</f>
        <v>0.16500000000000001</v>
      </c>
      <c r="T83" s="125">
        <f>T84+T94</f>
        <v>0</v>
      </c>
      <c r="AR83" s="119" t="s">
        <v>90</v>
      </c>
      <c r="AT83" s="126" t="s">
        <v>81</v>
      </c>
      <c r="AU83" s="126" t="s">
        <v>82</v>
      </c>
      <c r="AY83" s="119" t="s">
        <v>184</v>
      </c>
      <c r="BK83" s="127">
        <f>BK84+BK94</f>
        <v>0</v>
      </c>
    </row>
    <row r="84" spans="2:65" s="11" customFormat="1" ht="22.8" customHeight="1">
      <c r="B84" s="118"/>
      <c r="D84" s="119" t="s">
        <v>81</v>
      </c>
      <c r="E84" s="128" t="s">
        <v>90</v>
      </c>
      <c r="F84" s="128" t="s">
        <v>185</v>
      </c>
      <c r="I84" s="121"/>
      <c r="J84" s="129">
        <f>BK84</f>
        <v>0</v>
      </c>
      <c r="L84" s="118"/>
      <c r="M84" s="123"/>
      <c r="P84" s="124">
        <f>SUM(P85:P93)</f>
        <v>0</v>
      </c>
      <c r="R84" s="124">
        <f>SUM(R85:R93)</f>
        <v>0.16500000000000001</v>
      </c>
      <c r="T84" s="125">
        <f>SUM(T85:T93)</f>
        <v>0</v>
      </c>
      <c r="AR84" s="119" t="s">
        <v>90</v>
      </c>
      <c r="AT84" s="126" t="s">
        <v>81</v>
      </c>
      <c r="AU84" s="126" t="s">
        <v>90</v>
      </c>
      <c r="AY84" s="119" t="s">
        <v>184</v>
      </c>
      <c r="BK84" s="127">
        <f>SUM(BK85:BK93)</f>
        <v>0</v>
      </c>
    </row>
    <row r="85" spans="2:65" s="1" customFormat="1" ht="24.15" customHeight="1">
      <c r="B85" s="34"/>
      <c r="C85" s="130" t="s">
        <v>90</v>
      </c>
      <c r="D85" s="130" t="s">
        <v>99</v>
      </c>
      <c r="E85" s="131" t="s">
        <v>994</v>
      </c>
      <c r="F85" s="132" t="s">
        <v>995</v>
      </c>
      <c r="G85" s="133" t="s">
        <v>106</v>
      </c>
      <c r="H85" s="134">
        <v>660</v>
      </c>
      <c r="I85" s="135"/>
      <c r="J85" s="136">
        <f>ROUND(I85*H85,2)</f>
        <v>0</v>
      </c>
      <c r="K85" s="132" t="s">
        <v>188</v>
      </c>
      <c r="L85" s="34"/>
      <c r="M85" s="137" t="s">
        <v>44</v>
      </c>
      <c r="N85" s="138" t="s">
        <v>53</v>
      </c>
      <c r="P85" s="139">
        <f>O85*H85</f>
        <v>0</v>
      </c>
      <c r="Q85" s="139">
        <v>2.5000000000000001E-4</v>
      </c>
      <c r="R85" s="139">
        <f>Q85*H85</f>
        <v>0.16500000000000001</v>
      </c>
      <c r="S85" s="139">
        <v>0</v>
      </c>
      <c r="T85" s="140">
        <f>S85*H85</f>
        <v>0</v>
      </c>
      <c r="AR85" s="141" t="s">
        <v>189</v>
      </c>
      <c r="AT85" s="141" t="s">
        <v>99</v>
      </c>
      <c r="AU85" s="141" t="s">
        <v>92</v>
      </c>
      <c r="AY85" s="18" t="s">
        <v>184</v>
      </c>
      <c r="BE85" s="142">
        <f>IF(N85="základní",J85,0)</f>
        <v>0</v>
      </c>
      <c r="BF85" s="142">
        <f>IF(N85="snížená",J85,0)</f>
        <v>0</v>
      </c>
      <c r="BG85" s="142">
        <f>IF(N85="zákl. přenesená",J85,0)</f>
        <v>0</v>
      </c>
      <c r="BH85" s="142">
        <f>IF(N85="sníž. přenesená",J85,0)</f>
        <v>0</v>
      </c>
      <c r="BI85" s="142">
        <f>IF(N85="nulová",J85,0)</f>
        <v>0</v>
      </c>
      <c r="BJ85" s="18" t="s">
        <v>90</v>
      </c>
      <c r="BK85" s="142">
        <f>ROUND(I85*H85,2)</f>
        <v>0</v>
      </c>
      <c r="BL85" s="18" t="s">
        <v>189</v>
      </c>
      <c r="BM85" s="141" t="s">
        <v>996</v>
      </c>
    </row>
    <row r="86" spans="2:65" s="1" customFormat="1">
      <c r="B86" s="34"/>
      <c r="D86" s="143" t="s">
        <v>191</v>
      </c>
      <c r="F86" s="144" t="s">
        <v>997</v>
      </c>
      <c r="I86" s="145"/>
      <c r="L86" s="34"/>
      <c r="M86" s="146"/>
      <c r="T86" s="55"/>
      <c r="AT86" s="18" t="s">
        <v>191</v>
      </c>
      <c r="AU86" s="18" t="s">
        <v>92</v>
      </c>
    </row>
    <row r="87" spans="2:65" s="12" customFormat="1">
      <c r="B87" s="147"/>
      <c r="D87" s="148" t="s">
        <v>193</v>
      </c>
      <c r="E87" s="149" t="s">
        <v>44</v>
      </c>
      <c r="F87" s="150" t="s">
        <v>998</v>
      </c>
      <c r="H87" s="149" t="s">
        <v>44</v>
      </c>
      <c r="I87" s="151"/>
      <c r="L87" s="147"/>
      <c r="M87" s="152"/>
      <c r="T87" s="153"/>
      <c r="AT87" s="149" t="s">
        <v>193</v>
      </c>
      <c r="AU87" s="149" t="s">
        <v>92</v>
      </c>
      <c r="AV87" s="12" t="s">
        <v>90</v>
      </c>
      <c r="AW87" s="12" t="s">
        <v>42</v>
      </c>
      <c r="AX87" s="12" t="s">
        <v>82</v>
      </c>
      <c r="AY87" s="149" t="s">
        <v>184</v>
      </c>
    </row>
    <row r="88" spans="2:65" s="12" customFormat="1">
      <c r="B88" s="147"/>
      <c r="D88" s="148" t="s">
        <v>193</v>
      </c>
      <c r="E88" s="149" t="s">
        <v>44</v>
      </c>
      <c r="F88" s="150" t="s">
        <v>195</v>
      </c>
      <c r="H88" s="149" t="s">
        <v>44</v>
      </c>
      <c r="I88" s="151"/>
      <c r="L88" s="147"/>
      <c r="M88" s="152"/>
      <c r="T88" s="153"/>
      <c r="AT88" s="149" t="s">
        <v>193</v>
      </c>
      <c r="AU88" s="149" t="s">
        <v>92</v>
      </c>
      <c r="AV88" s="12" t="s">
        <v>90</v>
      </c>
      <c r="AW88" s="12" t="s">
        <v>42</v>
      </c>
      <c r="AX88" s="12" t="s">
        <v>82</v>
      </c>
      <c r="AY88" s="149" t="s">
        <v>184</v>
      </c>
    </row>
    <row r="89" spans="2:65" s="13" customFormat="1">
      <c r="B89" s="154"/>
      <c r="D89" s="148" t="s">
        <v>193</v>
      </c>
      <c r="E89" s="155" t="s">
        <v>44</v>
      </c>
      <c r="F89" s="156" t="s">
        <v>999</v>
      </c>
      <c r="H89" s="157">
        <v>660</v>
      </c>
      <c r="I89" s="158"/>
      <c r="L89" s="154"/>
      <c r="M89" s="159"/>
      <c r="T89" s="160"/>
      <c r="AT89" s="155" t="s">
        <v>193</v>
      </c>
      <c r="AU89" s="155" t="s">
        <v>92</v>
      </c>
      <c r="AV89" s="13" t="s">
        <v>92</v>
      </c>
      <c r="AW89" s="13" t="s">
        <v>42</v>
      </c>
      <c r="AX89" s="13" t="s">
        <v>90</v>
      </c>
      <c r="AY89" s="155" t="s">
        <v>184</v>
      </c>
    </row>
    <row r="90" spans="2:65" s="1" customFormat="1" ht="24.15" customHeight="1">
      <c r="B90" s="34"/>
      <c r="C90" s="130" t="s">
        <v>92</v>
      </c>
      <c r="D90" s="130" t="s">
        <v>99</v>
      </c>
      <c r="E90" s="131" t="s">
        <v>1000</v>
      </c>
      <c r="F90" s="132" t="s">
        <v>1001</v>
      </c>
      <c r="G90" s="133" t="s">
        <v>106</v>
      </c>
      <c r="H90" s="134">
        <v>660</v>
      </c>
      <c r="I90" s="135"/>
      <c r="J90" s="136">
        <f>ROUND(I90*H90,2)</f>
        <v>0</v>
      </c>
      <c r="K90" s="132" t="s">
        <v>188</v>
      </c>
      <c r="L90" s="34"/>
      <c r="M90" s="137" t="s">
        <v>44</v>
      </c>
      <c r="N90" s="138" t="s">
        <v>53</v>
      </c>
      <c r="P90" s="139">
        <f>O90*H90</f>
        <v>0</v>
      </c>
      <c r="Q90" s="139">
        <v>0</v>
      </c>
      <c r="R90" s="139">
        <f>Q90*H90</f>
        <v>0</v>
      </c>
      <c r="S90" s="139">
        <v>0</v>
      </c>
      <c r="T90" s="140">
        <f>S90*H90</f>
        <v>0</v>
      </c>
      <c r="AR90" s="141" t="s">
        <v>189</v>
      </c>
      <c r="AT90" s="141" t="s">
        <v>99</v>
      </c>
      <c r="AU90" s="141" t="s">
        <v>92</v>
      </c>
      <c r="AY90" s="18" t="s">
        <v>184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8" t="s">
        <v>90</v>
      </c>
      <c r="BK90" s="142">
        <f>ROUND(I90*H90,2)</f>
        <v>0</v>
      </c>
      <c r="BL90" s="18" t="s">
        <v>189</v>
      </c>
      <c r="BM90" s="141" t="s">
        <v>1002</v>
      </c>
    </row>
    <row r="91" spans="2:65" s="1" customFormat="1">
      <c r="B91" s="34"/>
      <c r="D91" s="143" t="s">
        <v>191</v>
      </c>
      <c r="F91" s="144" t="s">
        <v>1003</v>
      </c>
      <c r="I91" s="145"/>
      <c r="L91" s="34"/>
      <c r="M91" s="146"/>
      <c r="T91" s="55"/>
      <c r="AT91" s="18" t="s">
        <v>191</v>
      </c>
      <c r="AU91" s="18" t="s">
        <v>92</v>
      </c>
    </row>
    <row r="92" spans="2:65" s="12" customFormat="1">
      <c r="B92" s="147"/>
      <c r="D92" s="148" t="s">
        <v>193</v>
      </c>
      <c r="E92" s="149" t="s">
        <v>44</v>
      </c>
      <c r="F92" s="150" t="s">
        <v>1004</v>
      </c>
      <c r="H92" s="149" t="s">
        <v>44</v>
      </c>
      <c r="I92" s="151"/>
      <c r="L92" s="147"/>
      <c r="M92" s="152"/>
      <c r="T92" s="153"/>
      <c r="AT92" s="149" t="s">
        <v>193</v>
      </c>
      <c r="AU92" s="149" t="s">
        <v>92</v>
      </c>
      <c r="AV92" s="12" t="s">
        <v>90</v>
      </c>
      <c r="AW92" s="12" t="s">
        <v>42</v>
      </c>
      <c r="AX92" s="12" t="s">
        <v>82</v>
      </c>
      <c r="AY92" s="149" t="s">
        <v>184</v>
      </c>
    </row>
    <row r="93" spans="2:65" s="13" customFormat="1">
      <c r="B93" s="154"/>
      <c r="D93" s="148" t="s">
        <v>193</v>
      </c>
      <c r="E93" s="155" t="s">
        <v>44</v>
      </c>
      <c r="F93" s="156" t="s">
        <v>1005</v>
      </c>
      <c r="H93" s="157">
        <v>660</v>
      </c>
      <c r="I93" s="158"/>
      <c r="L93" s="154"/>
      <c r="M93" s="159"/>
      <c r="T93" s="160"/>
      <c r="AT93" s="155" t="s">
        <v>193</v>
      </c>
      <c r="AU93" s="155" t="s">
        <v>92</v>
      </c>
      <c r="AV93" s="13" t="s">
        <v>92</v>
      </c>
      <c r="AW93" s="13" t="s">
        <v>42</v>
      </c>
      <c r="AX93" s="13" t="s">
        <v>90</v>
      </c>
      <c r="AY93" s="155" t="s">
        <v>184</v>
      </c>
    </row>
    <row r="94" spans="2:65" s="11" customFormat="1" ht="22.8" customHeight="1">
      <c r="B94" s="118"/>
      <c r="D94" s="119" t="s">
        <v>81</v>
      </c>
      <c r="E94" s="128" t="s">
        <v>241</v>
      </c>
      <c r="F94" s="128" t="s">
        <v>621</v>
      </c>
      <c r="I94" s="121"/>
      <c r="J94" s="129">
        <f>BK94</f>
        <v>0</v>
      </c>
      <c r="L94" s="118"/>
      <c r="M94" s="123"/>
      <c r="P94" s="124">
        <f>SUM(P95:P126)</f>
        <v>0</v>
      </c>
      <c r="R94" s="124">
        <f>SUM(R95:R126)</f>
        <v>0</v>
      </c>
      <c r="T94" s="125">
        <f>SUM(T95:T126)</f>
        <v>0</v>
      </c>
      <c r="AR94" s="119" t="s">
        <v>90</v>
      </c>
      <c r="AT94" s="126" t="s">
        <v>81</v>
      </c>
      <c r="AU94" s="126" t="s">
        <v>90</v>
      </c>
      <c r="AY94" s="119" t="s">
        <v>184</v>
      </c>
      <c r="BK94" s="127">
        <f>SUM(BK95:BK126)</f>
        <v>0</v>
      </c>
    </row>
    <row r="95" spans="2:65" s="1" customFormat="1" ht="37.799999999999997" customHeight="1">
      <c r="B95" s="34"/>
      <c r="C95" s="130" t="s">
        <v>103</v>
      </c>
      <c r="D95" s="130" t="s">
        <v>99</v>
      </c>
      <c r="E95" s="131" t="s">
        <v>1006</v>
      </c>
      <c r="F95" s="132" t="s">
        <v>1007</v>
      </c>
      <c r="G95" s="133" t="s">
        <v>543</v>
      </c>
      <c r="H95" s="134">
        <v>14</v>
      </c>
      <c r="I95" s="135"/>
      <c r="J95" s="136">
        <f>ROUND(I95*H95,2)</f>
        <v>0</v>
      </c>
      <c r="K95" s="132" t="s">
        <v>188</v>
      </c>
      <c r="L95" s="34"/>
      <c r="M95" s="137" t="s">
        <v>44</v>
      </c>
      <c r="N95" s="138" t="s">
        <v>53</v>
      </c>
      <c r="P95" s="139">
        <f>O95*H95</f>
        <v>0</v>
      </c>
      <c r="Q95" s="139">
        <v>0</v>
      </c>
      <c r="R95" s="139">
        <f>Q95*H95</f>
        <v>0</v>
      </c>
      <c r="S95" s="139">
        <v>0</v>
      </c>
      <c r="T95" s="140">
        <f>S95*H95</f>
        <v>0</v>
      </c>
      <c r="AR95" s="141" t="s">
        <v>189</v>
      </c>
      <c r="AT95" s="141" t="s">
        <v>99</v>
      </c>
      <c r="AU95" s="141" t="s">
        <v>92</v>
      </c>
      <c r="AY95" s="18" t="s">
        <v>184</v>
      </c>
      <c r="BE95" s="142">
        <f>IF(N95="základní",J95,0)</f>
        <v>0</v>
      </c>
      <c r="BF95" s="142">
        <f>IF(N95="snížená",J95,0)</f>
        <v>0</v>
      </c>
      <c r="BG95" s="142">
        <f>IF(N95="zákl. přenesená",J95,0)</f>
        <v>0</v>
      </c>
      <c r="BH95" s="142">
        <f>IF(N95="sníž. přenesená",J95,0)</f>
        <v>0</v>
      </c>
      <c r="BI95" s="142">
        <f>IF(N95="nulová",J95,0)</f>
        <v>0</v>
      </c>
      <c r="BJ95" s="18" t="s">
        <v>90</v>
      </c>
      <c r="BK95" s="142">
        <f>ROUND(I95*H95,2)</f>
        <v>0</v>
      </c>
      <c r="BL95" s="18" t="s">
        <v>189</v>
      </c>
      <c r="BM95" s="141" t="s">
        <v>1008</v>
      </c>
    </row>
    <row r="96" spans="2:65" s="1" customFormat="1">
      <c r="B96" s="34"/>
      <c r="D96" s="143" t="s">
        <v>191</v>
      </c>
      <c r="F96" s="144" t="s">
        <v>1009</v>
      </c>
      <c r="I96" s="145"/>
      <c r="L96" s="34"/>
      <c r="M96" s="146"/>
      <c r="T96" s="55"/>
      <c r="AT96" s="18" t="s">
        <v>191</v>
      </c>
      <c r="AU96" s="18" t="s">
        <v>92</v>
      </c>
    </row>
    <row r="97" spans="2:65" s="12" customFormat="1">
      <c r="B97" s="147"/>
      <c r="D97" s="148" t="s">
        <v>193</v>
      </c>
      <c r="E97" s="149" t="s">
        <v>44</v>
      </c>
      <c r="F97" s="150" t="s">
        <v>998</v>
      </c>
      <c r="H97" s="149" t="s">
        <v>44</v>
      </c>
      <c r="I97" s="151"/>
      <c r="L97" s="147"/>
      <c r="M97" s="152"/>
      <c r="T97" s="153"/>
      <c r="AT97" s="149" t="s">
        <v>193</v>
      </c>
      <c r="AU97" s="149" t="s">
        <v>92</v>
      </c>
      <c r="AV97" s="12" t="s">
        <v>90</v>
      </c>
      <c r="AW97" s="12" t="s">
        <v>42</v>
      </c>
      <c r="AX97" s="12" t="s">
        <v>82</v>
      </c>
      <c r="AY97" s="149" t="s">
        <v>184</v>
      </c>
    </row>
    <row r="98" spans="2:65" s="13" customFormat="1">
      <c r="B98" s="154"/>
      <c r="D98" s="148" t="s">
        <v>193</v>
      </c>
      <c r="E98" s="155" t="s">
        <v>44</v>
      </c>
      <c r="F98" s="156" t="s">
        <v>1010</v>
      </c>
      <c r="H98" s="157">
        <v>14</v>
      </c>
      <c r="I98" s="158"/>
      <c r="L98" s="154"/>
      <c r="M98" s="159"/>
      <c r="T98" s="160"/>
      <c r="AT98" s="155" t="s">
        <v>193</v>
      </c>
      <c r="AU98" s="155" t="s">
        <v>92</v>
      </c>
      <c r="AV98" s="13" t="s">
        <v>92</v>
      </c>
      <c r="AW98" s="13" t="s">
        <v>42</v>
      </c>
      <c r="AX98" s="13" t="s">
        <v>90</v>
      </c>
      <c r="AY98" s="155" t="s">
        <v>184</v>
      </c>
    </row>
    <row r="99" spans="2:65" s="1" customFormat="1" ht="44.25" customHeight="1">
      <c r="B99" s="34"/>
      <c r="C99" s="130" t="s">
        <v>189</v>
      </c>
      <c r="D99" s="130" t="s">
        <v>99</v>
      </c>
      <c r="E99" s="131" t="s">
        <v>1011</v>
      </c>
      <c r="F99" s="132" t="s">
        <v>1012</v>
      </c>
      <c r="G99" s="133" t="s">
        <v>543</v>
      </c>
      <c r="H99" s="134">
        <v>1680</v>
      </c>
      <c r="I99" s="135"/>
      <c r="J99" s="136">
        <f>ROUND(I99*H99,2)</f>
        <v>0</v>
      </c>
      <c r="K99" s="132" t="s">
        <v>188</v>
      </c>
      <c r="L99" s="34"/>
      <c r="M99" s="137" t="s">
        <v>44</v>
      </c>
      <c r="N99" s="138" t="s">
        <v>53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189</v>
      </c>
      <c r="AT99" s="141" t="s">
        <v>99</v>
      </c>
      <c r="AU99" s="141" t="s">
        <v>92</v>
      </c>
      <c r="AY99" s="18" t="s">
        <v>184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8" t="s">
        <v>90</v>
      </c>
      <c r="BK99" s="142">
        <f>ROUND(I99*H99,2)</f>
        <v>0</v>
      </c>
      <c r="BL99" s="18" t="s">
        <v>189</v>
      </c>
      <c r="BM99" s="141" t="s">
        <v>1013</v>
      </c>
    </row>
    <row r="100" spans="2:65" s="1" customFormat="1">
      <c r="B100" s="34"/>
      <c r="D100" s="143" t="s">
        <v>191</v>
      </c>
      <c r="F100" s="144" t="s">
        <v>1014</v>
      </c>
      <c r="I100" s="145"/>
      <c r="L100" s="34"/>
      <c r="M100" s="146"/>
      <c r="T100" s="55"/>
      <c r="AT100" s="18" t="s">
        <v>191</v>
      </c>
      <c r="AU100" s="18" t="s">
        <v>92</v>
      </c>
    </row>
    <row r="101" spans="2:65" s="12" customFormat="1">
      <c r="B101" s="147"/>
      <c r="D101" s="148" t="s">
        <v>193</v>
      </c>
      <c r="E101" s="149" t="s">
        <v>44</v>
      </c>
      <c r="F101" s="150" t="s">
        <v>1015</v>
      </c>
      <c r="H101" s="149" t="s">
        <v>44</v>
      </c>
      <c r="I101" s="151"/>
      <c r="L101" s="147"/>
      <c r="M101" s="152"/>
      <c r="T101" s="153"/>
      <c r="AT101" s="149" t="s">
        <v>193</v>
      </c>
      <c r="AU101" s="149" t="s">
        <v>92</v>
      </c>
      <c r="AV101" s="12" t="s">
        <v>90</v>
      </c>
      <c r="AW101" s="12" t="s">
        <v>42</v>
      </c>
      <c r="AX101" s="12" t="s">
        <v>82</v>
      </c>
      <c r="AY101" s="149" t="s">
        <v>184</v>
      </c>
    </row>
    <row r="102" spans="2:65" s="13" customFormat="1">
      <c r="B102" s="154"/>
      <c r="D102" s="148" t="s">
        <v>193</v>
      </c>
      <c r="E102" s="155" t="s">
        <v>44</v>
      </c>
      <c r="F102" s="156" t="s">
        <v>1016</v>
      </c>
      <c r="H102" s="157">
        <v>1680</v>
      </c>
      <c r="I102" s="158"/>
      <c r="L102" s="154"/>
      <c r="M102" s="159"/>
      <c r="T102" s="160"/>
      <c r="AT102" s="155" t="s">
        <v>193</v>
      </c>
      <c r="AU102" s="155" t="s">
        <v>92</v>
      </c>
      <c r="AV102" s="13" t="s">
        <v>92</v>
      </c>
      <c r="AW102" s="13" t="s">
        <v>42</v>
      </c>
      <c r="AX102" s="13" t="s">
        <v>90</v>
      </c>
      <c r="AY102" s="155" t="s">
        <v>184</v>
      </c>
    </row>
    <row r="103" spans="2:65" s="1" customFormat="1" ht="24.15" customHeight="1">
      <c r="B103" s="34"/>
      <c r="C103" s="130" t="s">
        <v>216</v>
      </c>
      <c r="D103" s="130" t="s">
        <v>99</v>
      </c>
      <c r="E103" s="131" t="s">
        <v>1017</v>
      </c>
      <c r="F103" s="132" t="s">
        <v>1018</v>
      </c>
      <c r="G103" s="133" t="s">
        <v>543</v>
      </c>
      <c r="H103" s="134">
        <v>49</v>
      </c>
      <c r="I103" s="135"/>
      <c r="J103" s="136">
        <f>ROUND(I103*H103,2)</f>
        <v>0</v>
      </c>
      <c r="K103" s="132" t="s">
        <v>188</v>
      </c>
      <c r="L103" s="34"/>
      <c r="M103" s="137" t="s">
        <v>44</v>
      </c>
      <c r="N103" s="138" t="s">
        <v>53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189</v>
      </c>
      <c r="AT103" s="141" t="s">
        <v>99</v>
      </c>
      <c r="AU103" s="141" t="s">
        <v>92</v>
      </c>
      <c r="AY103" s="18" t="s">
        <v>184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90</v>
      </c>
      <c r="BK103" s="142">
        <f>ROUND(I103*H103,2)</f>
        <v>0</v>
      </c>
      <c r="BL103" s="18" t="s">
        <v>189</v>
      </c>
      <c r="BM103" s="141" t="s">
        <v>1019</v>
      </c>
    </row>
    <row r="104" spans="2:65" s="1" customFormat="1">
      <c r="B104" s="34"/>
      <c r="D104" s="143" t="s">
        <v>191</v>
      </c>
      <c r="F104" s="144" t="s">
        <v>1020</v>
      </c>
      <c r="I104" s="145"/>
      <c r="L104" s="34"/>
      <c r="M104" s="146"/>
      <c r="T104" s="55"/>
      <c r="AT104" s="18" t="s">
        <v>191</v>
      </c>
      <c r="AU104" s="18" t="s">
        <v>92</v>
      </c>
    </row>
    <row r="105" spans="2:65" s="12" customFormat="1">
      <c r="B105" s="147"/>
      <c r="D105" s="148" t="s">
        <v>193</v>
      </c>
      <c r="E105" s="149" t="s">
        <v>44</v>
      </c>
      <c r="F105" s="150" t="s">
        <v>998</v>
      </c>
      <c r="H105" s="149" t="s">
        <v>44</v>
      </c>
      <c r="I105" s="151"/>
      <c r="L105" s="147"/>
      <c r="M105" s="152"/>
      <c r="T105" s="153"/>
      <c r="AT105" s="149" t="s">
        <v>193</v>
      </c>
      <c r="AU105" s="149" t="s">
        <v>92</v>
      </c>
      <c r="AV105" s="12" t="s">
        <v>90</v>
      </c>
      <c r="AW105" s="12" t="s">
        <v>42</v>
      </c>
      <c r="AX105" s="12" t="s">
        <v>82</v>
      </c>
      <c r="AY105" s="149" t="s">
        <v>184</v>
      </c>
    </row>
    <row r="106" spans="2:65" s="13" customFormat="1">
      <c r="B106" s="154"/>
      <c r="D106" s="148" t="s">
        <v>193</v>
      </c>
      <c r="E106" s="155" t="s">
        <v>44</v>
      </c>
      <c r="F106" s="156" t="s">
        <v>1021</v>
      </c>
      <c r="H106" s="157">
        <v>49</v>
      </c>
      <c r="I106" s="158"/>
      <c r="L106" s="154"/>
      <c r="M106" s="159"/>
      <c r="T106" s="160"/>
      <c r="AT106" s="155" t="s">
        <v>193</v>
      </c>
      <c r="AU106" s="155" t="s">
        <v>92</v>
      </c>
      <c r="AV106" s="13" t="s">
        <v>92</v>
      </c>
      <c r="AW106" s="13" t="s">
        <v>42</v>
      </c>
      <c r="AX106" s="13" t="s">
        <v>90</v>
      </c>
      <c r="AY106" s="155" t="s">
        <v>184</v>
      </c>
    </row>
    <row r="107" spans="2:65" s="1" customFormat="1" ht="37.799999999999997" customHeight="1">
      <c r="B107" s="34"/>
      <c r="C107" s="130" t="s">
        <v>222</v>
      </c>
      <c r="D107" s="130" t="s">
        <v>99</v>
      </c>
      <c r="E107" s="131" t="s">
        <v>1022</v>
      </c>
      <c r="F107" s="132" t="s">
        <v>1023</v>
      </c>
      <c r="G107" s="133" t="s">
        <v>543</v>
      </c>
      <c r="H107" s="134">
        <v>7</v>
      </c>
      <c r="I107" s="135"/>
      <c r="J107" s="136">
        <f>ROUND(I107*H107,2)</f>
        <v>0</v>
      </c>
      <c r="K107" s="132" t="s">
        <v>188</v>
      </c>
      <c r="L107" s="34"/>
      <c r="M107" s="137" t="s">
        <v>44</v>
      </c>
      <c r="N107" s="138" t="s">
        <v>53</v>
      </c>
      <c r="P107" s="139">
        <f>O107*H107</f>
        <v>0</v>
      </c>
      <c r="Q107" s="139">
        <v>0</v>
      </c>
      <c r="R107" s="139">
        <f>Q107*H107</f>
        <v>0</v>
      </c>
      <c r="S107" s="139">
        <v>0</v>
      </c>
      <c r="T107" s="140">
        <f>S107*H107</f>
        <v>0</v>
      </c>
      <c r="AR107" s="141" t="s">
        <v>189</v>
      </c>
      <c r="AT107" s="141" t="s">
        <v>99</v>
      </c>
      <c r="AU107" s="141" t="s">
        <v>92</v>
      </c>
      <c r="AY107" s="18" t="s">
        <v>184</v>
      </c>
      <c r="BE107" s="142">
        <f>IF(N107="základní",J107,0)</f>
        <v>0</v>
      </c>
      <c r="BF107" s="142">
        <f>IF(N107="snížená",J107,0)</f>
        <v>0</v>
      </c>
      <c r="BG107" s="142">
        <f>IF(N107="zákl. přenesená",J107,0)</f>
        <v>0</v>
      </c>
      <c r="BH107" s="142">
        <f>IF(N107="sníž. přenesená",J107,0)</f>
        <v>0</v>
      </c>
      <c r="BI107" s="142">
        <f>IF(N107="nulová",J107,0)</f>
        <v>0</v>
      </c>
      <c r="BJ107" s="18" t="s">
        <v>90</v>
      </c>
      <c r="BK107" s="142">
        <f>ROUND(I107*H107,2)</f>
        <v>0</v>
      </c>
      <c r="BL107" s="18" t="s">
        <v>189</v>
      </c>
      <c r="BM107" s="141" t="s">
        <v>1024</v>
      </c>
    </row>
    <row r="108" spans="2:65" s="1" customFormat="1">
      <c r="B108" s="34"/>
      <c r="D108" s="143" t="s">
        <v>191</v>
      </c>
      <c r="F108" s="144" t="s">
        <v>1025</v>
      </c>
      <c r="I108" s="145"/>
      <c r="L108" s="34"/>
      <c r="M108" s="146"/>
      <c r="T108" s="55"/>
      <c r="AT108" s="18" t="s">
        <v>191</v>
      </c>
      <c r="AU108" s="18" t="s">
        <v>92</v>
      </c>
    </row>
    <row r="109" spans="2:65" s="12" customFormat="1">
      <c r="B109" s="147"/>
      <c r="D109" s="148" t="s">
        <v>193</v>
      </c>
      <c r="E109" s="149" t="s">
        <v>44</v>
      </c>
      <c r="F109" s="150" t="s">
        <v>998</v>
      </c>
      <c r="H109" s="149" t="s">
        <v>44</v>
      </c>
      <c r="I109" s="151"/>
      <c r="L109" s="147"/>
      <c r="M109" s="152"/>
      <c r="T109" s="153"/>
      <c r="AT109" s="149" t="s">
        <v>193</v>
      </c>
      <c r="AU109" s="149" t="s">
        <v>92</v>
      </c>
      <c r="AV109" s="12" t="s">
        <v>90</v>
      </c>
      <c r="AW109" s="12" t="s">
        <v>42</v>
      </c>
      <c r="AX109" s="12" t="s">
        <v>82</v>
      </c>
      <c r="AY109" s="149" t="s">
        <v>184</v>
      </c>
    </row>
    <row r="110" spans="2:65" s="13" customFormat="1">
      <c r="B110" s="154"/>
      <c r="D110" s="148" t="s">
        <v>193</v>
      </c>
      <c r="E110" s="155" t="s">
        <v>44</v>
      </c>
      <c r="F110" s="156" t="s">
        <v>1026</v>
      </c>
      <c r="H110" s="157">
        <v>7</v>
      </c>
      <c r="I110" s="158"/>
      <c r="L110" s="154"/>
      <c r="M110" s="159"/>
      <c r="T110" s="160"/>
      <c r="AT110" s="155" t="s">
        <v>193</v>
      </c>
      <c r="AU110" s="155" t="s">
        <v>92</v>
      </c>
      <c r="AV110" s="13" t="s">
        <v>92</v>
      </c>
      <c r="AW110" s="13" t="s">
        <v>42</v>
      </c>
      <c r="AX110" s="13" t="s">
        <v>90</v>
      </c>
      <c r="AY110" s="155" t="s">
        <v>184</v>
      </c>
    </row>
    <row r="111" spans="2:65" s="1" customFormat="1" ht="49.05" customHeight="1">
      <c r="B111" s="34"/>
      <c r="C111" s="130" t="s">
        <v>229</v>
      </c>
      <c r="D111" s="130" t="s">
        <v>99</v>
      </c>
      <c r="E111" s="131" t="s">
        <v>1027</v>
      </c>
      <c r="F111" s="132" t="s">
        <v>1028</v>
      </c>
      <c r="G111" s="133" t="s">
        <v>543</v>
      </c>
      <c r="H111" s="134">
        <v>5880</v>
      </c>
      <c r="I111" s="135"/>
      <c r="J111" s="136">
        <f>ROUND(I111*H111,2)</f>
        <v>0</v>
      </c>
      <c r="K111" s="132" t="s">
        <v>188</v>
      </c>
      <c r="L111" s="34"/>
      <c r="M111" s="137" t="s">
        <v>44</v>
      </c>
      <c r="N111" s="138" t="s">
        <v>53</v>
      </c>
      <c r="P111" s="139">
        <f>O111*H111</f>
        <v>0</v>
      </c>
      <c r="Q111" s="139">
        <v>0</v>
      </c>
      <c r="R111" s="139">
        <f>Q111*H111</f>
        <v>0</v>
      </c>
      <c r="S111" s="139">
        <v>0</v>
      </c>
      <c r="T111" s="140">
        <f>S111*H111</f>
        <v>0</v>
      </c>
      <c r="AR111" s="141" t="s">
        <v>189</v>
      </c>
      <c r="AT111" s="141" t="s">
        <v>99</v>
      </c>
      <c r="AU111" s="141" t="s">
        <v>92</v>
      </c>
      <c r="AY111" s="18" t="s">
        <v>184</v>
      </c>
      <c r="BE111" s="142">
        <f>IF(N111="základní",J111,0)</f>
        <v>0</v>
      </c>
      <c r="BF111" s="142">
        <f>IF(N111="snížená",J111,0)</f>
        <v>0</v>
      </c>
      <c r="BG111" s="142">
        <f>IF(N111="zákl. přenesená",J111,0)</f>
        <v>0</v>
      </c>
      <c r="BH111" s="142">
        <f>IF(N111="sníž. přenesená",J111,0)</f>
        <v>0</v>
      </c>
      <c r="BI111" s="142">
        <f>IF(N111="nulová",J111,0)</f>
        <v>0</v>
      </c>
      <c r="BJ111" s="18" t="s">
        <v>90</v>
      </c>
      <c r="BK111" s="142">
        <f>ROUND(I111*H111,2)</f>
        <v>0</v>
      </c>
      <c r="BL111" s="18" t="s">
        <v>189</v>
      </c>
      <c r="BM111" s="141" t="s">
        <v>1029</v>
      </c>
    </row>
    <row r="112" spans="2:65" s="1" customFormat="1">
      <c r="B112" s="34"/>
      <c r="D112" s="143" t="s">
        <v>191</v>
      </c>
      <c r="F112" s="144" t="s">
        <v>1030</v>
      </c>
      <c r="I112" s="145"/>
      <c r="L112" s="34"/>
      <c r="M112" s="146"/>
      <c r="T112" s="55"/>
      <c r="AT112" s="18" t="s">
        <v>191</v>
      </c>
      <c r="AU112" s="18" t="s">
        <v>92</v>
      </c>
    </row>
    <row r="113" spans="2:65" s="12" customFormat="1">
      <c r="B113" s="147"/>
      <c r="D113" s="148" t="s">
        <v>193</v>
      </c>
      <c r="E113" s="149" t="s">
        <v>44</v>
      </c>
      <c r="F113" s="150" t="s">
        <v>1031</v>
      </c>
      <c r="H113" s="149" t="s">
        <v>44</v>
      </c>
      <c r="I113" s="151"/>
      <c r="L113" s="147"/>
      <c r="M113" s="152"/>
      <c r="T113" s="153"/>
      <c r="AT113" s="149" t="s">
        <v>193</v>
      </c>
      <c r="AU113" s="149" t="s">
        <v>92</v>
      </c>
      <c r="AV113" s="12" t="s">
        <v>90</v>
      </c>
      <c r="AW113" s="12" t="s">
        <v>42</v>
      </c>
      <c r="AX113" s="12" t="s">
        <v>82</v>
      </c>
      <c r="AY113" s="149" t="s">
        <v>184</v>
      </c>
    </row>
    <row r="114" spans="2:65" s="13" customFormat="1">
      <c r="B114" s="154"/>
      <c r="D114" s="148" t="s">
        <v>193</v>
      </c>
      <c r="E114" s="155" t="s">
        <v>44</v>
      </c>
      <c r="F114" s="156" t="s">
        <v>1032</v>
      </c>
      <c r="H114" s="157">
        <v>5880</v>
      </c>
      <c r="I114" s="158"/>
      <c r="L114" s="154"/>
      <c r="M114" s="159"/>
      <c r="T114" s="160"/>
      <c r="AT114" s="155" t="s">
        <v>193</v>
      </c>
      <c r="AU114" s="155" t="s">
        <v>92</v>
      </c>
      <c r="AV114" s="13" t="s">
        <v>92</v>
      </c>
      <c r="AW114" s="13" t="s">
        <v>42</v>
      </c>
      <c r="AX114" s="13" t="s">
        <v>90</v>
      </c>
      <c r="AY114" s="155" t="s">
        <v>184</v>
      </c>
    </row>
    <row r="115" spans="2:65" s="1" customFormat="1" ht="49.05" customHeight="1">
      <c r="B115" s="34"/>
      <c r="C115" s="130" t="s">
        <v>235</v>
      </c>
      <c r="D115" s="130" t="s">
        <v>99</v>
      </c>
      <c r="E115" s="131" t="s">
        <v>1033</v>
      </c>
      <c r="F115" s="132" t="s">
        <v>1034</v>
      </c>
      <c r="G115" s="133" t="s">
        <v>543</v>
      </c>
      <c r="H115" s="134">
        <v>840</v>
      </c>
      <c r="I115" s="135"/>
      <c r="J115" s="136">
        <f>ROUND(I115*H115,2)</f>
        <v>0</v>
      </c>
      <c r="K115" s="132" t="s">
        <v>188</v>
      </c>
      <c r="L115" s="34"/>
      <c r="M115" s="137" t="s">
        <v>44</v>
      </c>
      <c r="N115" s="138" t="s">
        <v>53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189</v>
      </c>
      <c r="AT115" s="141" t="s">
        <v>99</v>
      </c>
      <c r="AU115" s="141" t="s">
        <v>92</v>
      </c>
      <c r="AY115" s="18" t="s">
        <v>184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8" t="s">
        <v>90</v>
      </c>
      <c r="BK115" s="142">
        <f>ROUND(I115*H115,2)</f>
        <v>0</v>
      </c>
      <c r="BL115" s="18" t="s">
        <v>189</v>
      </c>
      <c r="BM115" s="141" t="s">
        <v>1035</v>
      </c>
    </row>
    <row r="116" spans="2:65" s="1" customFormat="1">
      <c r="B116" s="34"/>
      <c r="D116" s="143" t="s">
        <v>191</v>
      </c>
      <c r="F116" s="144" t="s">
        <v>1036</v>
      </c>
      <c r="I116" s="145"/>
      <c r="L116" s="34"/>
      <c r="M116" s="146"/>
      <c r="T116" s="55"/>
      <c r="AT116" s="18" t="s">
        <v>191</v>
      </c>
      <c r="AU116" s="18" t="s">
        <v>92</v>
      </c>
    </row>
    <row r="117" spans="2:65" s="12" customFormat="1">
      <c r="B117" s="147"/>
      <c r="D117" s="148" t="s">
        <v>193</v>
      </c>
      <c r="E117" s="149" t="s">
        <v>44</v>
      </c>
      <c r="F117" s="150" t="s">
        <v>1037</v>
      </c>
      <c r="H117" s="149" t="s">
        <v>44</v>
      </c>
      <c r="I117" s="151"/>
      <c r="L117" s="147"/>
      <c r="M117" s="152"/>
      <c r="T117" s="153"/>
      <c r="AT117" s="149" t="s">
        <v>193</v>
      </c>
      <c r="AU117" s="149" t="s">
        <v>92</v>
      </c>
      <c r="AV117" s="12" t="s">
        <v>90</v>
      </c>
      <c r="AW117" s="12" t="s">
        <v>42</v>
      </c>
      <c r="AX117" s="12" t="s">
        <v>82</v>
      </c>
      <c r="AY117" s="149" t="s">
        <v>184</v>
      </c>
    </row>
    <row r="118" spans="2:65" s="13" customFormat="1">
      <c r="B118" s="154"/>
      <c r="D118" s="148" t="s">
        <v>193</v>
      </c>
      <c r="E118" s="155" t="s">
        <v>44</v>
      </c>
      <c r="F118" s="156" t="s">
        <v>1038</v>
      </c>
      <c r="H118" s="157">
        <v>840</v>
      </c>
      <c r="I118" s="158"/>
      <c r="L118" s="154"/>
      <c r="M118" s="159"/>
      <c r="T118" s="160"/>
      <c r="AT118" s="155" t="s">
        <v>193</v>
      </c>
      <c r="AU118" s="155" t="s">
        <v>92</v>
      </c>
      <c r="AV118" s="13" t="s">
        <v>92</v>
      </c>
      <c r="AW118" s="13" t="s">
        <v>42</v>
      </c>
      <c r="AX118" s="13" t="s">
        <v>90</v>
      </c>
      <c r="AY118" s="155" t="s">
        <v>184</v>
      </c>
    </row>
    <row r="119" spans="2:65" s="1" customFormat="1" ht="33" customHeight="1">
      <c r="B119" s="34"/>
      <c r="C119" s="130" t="s">
        <v>241</v>
      </c>
      <c r="D119" s="130" t="s">
        <v>99</v>
      </c>
      <c r="E119" s="131" t="s">
        <v>1039</v>
      </c>
      <c r="F119" s="132" t="s">
        <v>1040</v>
      </c>
      <c r="G119" s="133" t="s">
        <v>543</v>
      </c>
      <c r="H119" s="134">
        <v>14</v>
      </c>
      <c r="I119" s="135"/>
      <c r="J119" s="136">
        <f>ROUND(I119*H119,2)</f>
        <v>0</v>
      </c>
      <c r="K119" s="132" t="s">
        <v>188</v>
      </c>
      <c r="L119" s="34"/>
      <c r="M119" s="137" t="s">
        <v>44</v>
      </c>
      <c r="N119" s="138" t="s">
        <v>53</v>
      </c>
      <c r="P119" s="139">
        <f>O119*H119</f>
        <v>0</v>
      </c>
      <c r="Q119" s="139">
        <v>0</v>
      </c>
      <c r="R119" s="139">
        <f>Q119*H119</f>
        <v>0</v>
      </c>
      <c r="S119" s="139">
        <v>0</v>
      </c>
      <c r="T119" s="140">
        <f>S119*H119</f>
        <v>0</v>
      </c>
      <c r="AR119" s="141" t="s">
        <v>189</v>
      </c>
      <c r="AT119" s="141" t="s">
        <v>99</v>
      </c>
      <c r="AU119" s="141" t="s">
        <v>92</v>
      </c>
      <c r="AY119" s="18" t="s">
        <v>184</v>
      </c>
      <c r="BE119" s="142">
        <f>IF(N119="základní",J119,0)</f>
        <v>0</v>
      </c>
      <c r="BF119" s="142">
        <f>IF(N119="snížená",J119,0)</f>
        <v>0</v>
      </c>
      <c r="BG119" s="142">
        <f>IF(N119="zákl. přenesená",J119,0)</f>
        <v>0</v>
      </c>
      <c r="BH119" s="142">
        <f>IF(N119="sníž. přenesená",J119,0)</f>
        <v>0</v>
      </c>
      <c r="BI119" s="142">
        <f>IF(N119="nulová",J119,0)</f>
        <v>0</v>
      </c>
      <c r="BJ119" s="18" t="s">
        <v>90</v>
      </c>
      <c r="BK119" s="142">
        <f>ROUND(I119*H119,2)</f>
        <v>0</v>
      </c>
      <c r="BL119" s="18" t="s">
        <v>189</v>
      </c>
      <c r="BM119" s="141" t="s">
        <v>1041</v>
      </c>
    </row>
    <row r="120" spans="2:65" s="1" customFormat="1">
      <c r="B120" s="34"/>
      <c r="D120" s="143" t="s">
        <v>191</v>
      </c>
      <c r="F120" s="144" t="s">
        <v>1042</v>
      </c>
      <c r="I120" s="145"/>
      <c r="L120" s="34"/>
      <c r="M120" s="146"/>
      <c r="T120" s="55"/>
      <c r="AT120" s="18" t="s">
        <v>191</v>
      </c>
      <c r="AU120" s="18" t="s">
        <v>92</v>
      </c>
    </row>
    <row r="121" spans="2:65" s="12" customFormat="1">
      <c r="B121" s="147"/>
      <c r="D121" s="148" t="s">
        <v>193</v>
      </c>
      <c r="E121" s="149" t="s">
        <v>44</v>
      </c>
      <c r="F121" s="150" t="s">
        <v>998</v>
      </c>
      <c r="H121" s="149" t="s">
        <v>44</v>
      </c>
      <c r="I121" s="151"/>
      <c r="L121" s="147"/>
      <c r="M121" s="152"/>
      <c r="T121" s="153"/>
      <c r="AT121" s="149" t="s">
        <v>193</v>
      </c>
      <c r="AU121" s="149" t="s">
        <v>92</v>
      </c>
      <c r="AV121" s="12" t="s">
        <v>90</v>
      </c>
      <c r="AW121" s="12" t="s">
        <v>42</v>
      </c>
      <c r="AX121" s="12" t="s">
        <v>82</v>
      </c>
      <c r="AY121" s="149" t="s">
        <v>184</v>
      </c>
    </row>
    <row r="122" spans="2:65" s="13" customFormat="1">
      <c r="B122" s="154"/>
      <c r="D122" s="148" t="s">
        <v>193</v>
      </c>
      <c r="E122" s="155" t="s">
        <v>44</v>
      </c>
      <c r="F122" s="156" t="s">
        <v>1043</v>
      </c>
      <c r="H122" s="157">
        <v>14</v>
      </c>
      <c r="I122" s="158"/>
      <c r="L122" s="154"/>
      <c r="M122" s="159"/>
      <c r="T122" s="160"/>
      <c r="AT122" s="155" t="s">
        <v>193</v>
      </c>
      <c r="AU122" s="155" t="s">
        <v>92</v>
      </c>
      <c r="AV122" s="13" t="s">
        <v>92</v>
      </c>
      <c r="AW122" s="13" t="s">
        <v>42</v>
      </c>
      <c r="AX122" s="13" t="s">
        <v>90</v>
      </c>
      <c r="AY122" s="155" t="s">
        <v>184</v>
      </c>
    </row>
    <row r="123" spans="2:65" s="1" customFormat="1" ht="49.05" customHeight="1">
      <c r="B123" s="34"/>
      <c r="C123" s="130" t="s">
        <v>248</v>
      </c>
      <c r="D123" s="130" t="s">
        <v>99</v>
      </c>
      <c r="E123" s="131" t="s">
        <v>1044</v>
      </c>
      <c r="F123" s="132" t="s">
        <v>1045</v>
      </c>
      <c r="G123" s="133" t="s">
        <v>543</v>
      </c>
      <c r="H123" s="134">
        <v>1680</v>
      </c>
      <c r="I123" s="135"/>
      <c r="J123" s="136">
        <f>ROUND(I123*H123,2)</f>
        <v>0</v>
      </c>
      <c r="K123" s="132" t="s">
        <v>188</v>
      </c>
      <c r="L123" s="34"/>
      <c r="M123" s="137" t="s">
        <v>44</v>
      </c>
      <c r="N123" s="138" t="s">
        <v>53</v>
      </c>
      <c r="P123" s="139">
        <f>O123*H123</f>
        <v>0</v>
      </c>
      <c r="Q123" s="139">
        <v>0</v>
      </c>
      <c r="R123" s="139">
        <f>Q123*H123</f>
        <v>0</v>
      </c>
      <c r="S123" s="139">
        <v>0</v>
      </c>
      <c r="T123" s="140">
        <f>S123*H123</f>
        <v>0</v>
      </c>
      <c r="AR123" s="141" t="s">
        <v>189</v>
      </c>
      <c r="AT123" s="141" t="s">
        <v>99</v>
      </c>
      <c r="AU123" s="141" t="s">
        <v>92</v>
      </c>
      <c r="AY123" s="18" t="s">
        <v>184</v>
      </c>
      <c r="BE123" s="142">
        <f>IF(N123="základní",J123,0)</f>
        <v>0</v>
      </c>
      <c r="BF123" s="142">
        <f>IF(N123="snížená",J123,0)</f>
        <v>0</v>
      </c>
      <c r="BG123" s="142">
        <f>IF(N123="zákl. přenesená",J123,0)</f>
        <v>0</v>
      </c>
      <c r="BH123" s="142">
        <f>IF(N123="sníž. přenesená",J123,0)</f>
        <v>0</v>
      </c>
      <c r="BI123" s="142">
        <f>IF(N123="nulová",J123,0)</f>
        <v>0</v>
      </c>
      <c r="BJ123" s="18" t="s">
        <v>90</v>
      </c>
      <c r="BK123" s="142">
        <f>ROUND(I123*H123,2)</f>
        <v>0</v>
      </c>
      <c r="BL123" s="18" t="s">
        <v>189</v>
      </c>
      <c r="BM123" s="141" t="s">
        <v>1046</v>
      </c>
    </row>
    <row r="124" spans="2:65" s="1" customFormat="1">
      <c r="B124" s="34"/>
      <c r="D124" s="143" t="s">
        <v>191</v>
      </c>
      <c r="F124" s="144" t="s">
        <v>1047</v>
      </c>
      <c r="I124" s="145"/>
      <c r="L124" s="34"/>
      <c r="M124" s="146"/>
      <c r="T124" s="55"/>
      <c r="AT124" s="18" t="s">
        <v>191</v>
      </c>
      <c r="AU124" s="18" t="s">
        <v>92</v>
      </c>
    </row>
    <row r="125" spans="2:65" s="12" customFormat="1">
      <c r="B125" s="147"/>
      <c r="D125" s="148" t="s">
        <v>193</v>
      </c>
      <c r="E125" s="149" t="s">
        <v>44</v>
      </c>
      <c r="F125" s="150" t="s">
        <v>1048</v>
      </c>
      <c r="H125" s="149" t="s">
        <v>44</v>
      </c>
      <c r="I125" s="151"/>
      <c r="L125" s="147"/>
      <c r="M125" s="152"/>
      <c r="T125" s="153"/>
      <c r="AT125" s="149" t="s">
        <v>193</v>
      </c>
      <c r="AU125" s="149" t="s">
        <v>92</v>
      </c>
      <c r="AV125" s="12" t="s">
        <v>90</v>
      </c>
      <c r="AW125" s="12" t="s">
        <v>42</v>
      </c>
      <c r="AX125" s="12" t="s">
        <v>82</v>
      </c>
      <c r="AY125" s="149" t="s">
        <v>184</v>
      </c>
    </row>
    <row r="126" spans="2:65" s="13" customFormat="1">
      <c r="B126" s="154"/>
      <c r="D126" s="148" t="s">
        <v>193</v>
      </c>
      <c r="E126" s="155" t="s">
        <v>44</v>
      </c>
      <c r="F126" s="156" t="s">
        <v>1016</v>
      </c>
      <c r="H126" s="157">
        <v>1680</v>
      </c>
      <c r="I126" s="158"/>
      <c r="L126" s="154"/>
      <c r="M126" s="188"/>
      <c r="N126" s="189"/>
      <c r="O126" s="189"/>
      <c r="P126" s="189"/>
      <c r="Q126" s="189"/>
      <c r="R126" s="189"/>
      <c r="S126" s="189"/>
      <c r="T126" s="190"/>
      <c r="AT126" s="155" t="s">
        <v>193</v>
      </c>
      <c r="AU126" s="155" t="s">
        <v>92</v>
      </c>
      <c r="AV126" s="13" t="s">
        <v>92</v>
      </c>
      <c r="AW126" s="13" t="s">
        <v>42</v>
      </c>
      <c r="AX126" s="13" t="s">
        <v>90</v>
      </c>
      <c r="AY126" s="155" t="s">
        <v>184</v>
      </c>
    </row>
    <row r="127" spans="2:65" s="1" customFormat="1" ht="6.9" customHeight="1"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34"/>
    </row>
  </sheetData>
  <sheetProtection algorithmName="SHA-512" hashValue="0edY6cRzTtNmvSsN7liHuyRVrjQ6/oUIk421N6/00u1JAaPtMKg4POIZZYuYvwN08nbYA5fTHli23OwXn6avTQ==" saltValue="w9ItL85Y597FUpneryRKLiu9cqL+Mx/JjYt3MARrmnBk++19GQHnXEhFJ4NyZY1rV+8Gtis4znmY3PeefYzXDg==" spinCount="100000" sheet="1" objects="1" scenarios="1" formatColumns="0" formatRows="0" autoFilter="0"/>
  <autoFilter ref="C81:K126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200-000000000000}"/>
    <hyperlink ref="F91" r:id="rId2" xr:uid="{00000000-0004-0000-0200-000001000000}"/>
    <hyperlink ref="F96" r:id="rId3" xr:uid="{00000000-0004-0000-0200-000002000000}"/>
    <hyperlink ref="F100" r:id="rId4" xr:uid="{00000000-0004-0000-0200-000003000000}"/>
    <hyperlink ref="F104" r:id="rId5" xr:uid="{00000000-0004-0000-0200-000004000000}"/>
    <hyperlink ref="F108" r:id="rId6" xr:uid="{00000000-0004-0000-0200-000005000000}"/>
    <hyperlink ref="F112" r:id="rId7" xr:uid="{00000000-0004-0000-0200-000006000000}"/>
    <hyperlink ref="F116" r:id="rId8" xr:uid="{00000000-0004-0000-0200-000007000000}"/>
    <hyperlink ref="F120" r:id="rId9" xr:uid="{00000000-0004-0000-0200-000008000000}"/>
    <hyperlink ref="F124" r:id="rId10" xr:uid="{00000000-0004-0000-0200-000009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11"/>
  <headerFooter>
    <oddHeader>&amp;LMěsto Dobříš - rekonstrukce ul. U Pivovaru a ul. Part. Svobody - cyklo - 2. ETAPA VÝSTAVBY&amp;CDOPAS s.r.o.&amp;RPOLOŽKOVÝ VÝKAZ VÝMĚR</oddHeader>
    <oddFooter>&amp;LSO 900 - Návrh DIO&amp;CStrana &amp;P z &amp;N&amp;RPoložkový soupis prací</oddFooter>
  </headerFooter>
  <drawing r:id="rId1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7"/>
  <sheetViews>
    <sheetView showGridLines="0" workbookViewId="0"/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8" t="s">
        <v>98</v>
      </c>
    </row>
    <row r="3" spans="2:4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92</v>
      </c>
    </row>
    <row r="4" spans="2:46" ht="24.9" customHeight="1">
      <c r="B4" s="21"/>
      <c r="D4" s="22" t="s">
        <v>108</v>
      </c>
      <c r="L4" s="21"/>
      <c r="M4" s="88" t="s">
        <v>10</v>
      </c>
      <c r="AT4" s="18" t="s">
        <v>4</v>
      </c>
    </row>
    <row r="5" spans="2:46" ht="6.9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26.25" customHeight="1">
      <c r="B7" s="21"/>
      <c r="E7" s="327" t="str">
        <f>'Rekapitulace stavby'!K6</f>
        <v>Město Dobříš - rekonstrukce ul. U Pivovaru a ul.Part. Svobody - cyklo - 2. ETAPA VÝSTAVBY</v>
      </c>
      <c r="F7" s="328"/>
      <c r="G7" s="328"/>
      <c r="H7" s="328"/>
      <c r="L7" s="21"/>
    </row>
    <row r="8" spans="2:46" s="1" customFormat="1" ht="12" customHeight="1">
      <c r="B8" s="34"/>
      <c r="D8" s="28" t="s">
        <v>121</v>
      </c>
      <c r="L8" s="34"/>
    </row>
    <row r="9" spans="2:46" s="1" customFormat="1" ht="16.5" customHeight="1">
      <c r="B9" s="34"/>
      <c r="E9" s="313" t="s">
        <v>1049</v>
      </c>
      <c r="F9" s="326"/>
      <c r="G9" s="326"/>
      <c r="H9" s="326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8" t="s">
        <v>18</v>
      </c>
      <c r="F11" s="26" t="s">
        <v>44</v>
      </c>
      <c r="I11" s="28" t="s">
        <v>20</v>
      </c>
      <c r="J11" s="26" t="s">
        <v>44</v>
      </c>
      <c r="L11" s="34"/>
    </row>
    <row r="12" spans="2:46" s="1" customFormat="1" ht="12" customHeight="1">
      <c r="B12" s="34"/>
      <c r="D12" s="28" t="s">
        <v>22</v>
      </c>
      <c r="F12" s="26" t="s">
        <v>23</v>
      </c>
      <c r="I12" s="28" t="s">
        <v>24</v>
      </c>
      <c r="J12" s="51" t="str">
        <f>'Rekapitulace stavby'!AN8</f>
        <v>13. 6. 2024</v>
      </c>
      <c r="L12" s="34"/>
    </row>
    <row r="13" spans="2:46" s="1" customFormat="1" ht="10.8" customHeight="1">
      <c r="B13" s="34"/>
      <c r="L13" s="34"/>
    </row>
    <row r="14" spans="2:46" s="1" customFormat="1" ht="12" customHeight="1">
      <c r="B14" s="34"/>
      <c r="D14" s="28" t="s">
        <v>30</v>
      </c>
      <c r="I14" s="28" t="s">
        <v>31</v>
      </c>
      <c r="J14" s="26" t="s">
        <v>32</v>
      </c>
      <c r="L14" s="34"/>
    </row>
    <row r="15" spans="2:46" s="1" customFormat="1" ht="18" customHeight="1">
      <c r="B15" s="34"/>
      <c r="E15" s="26" t="s">
        <v>33</v>
      </c>
      <c r="I15" s="28" t="s">
        <v>34</v>
      </c>
      <c r="J15" s="26" t="s">
        <v>35</v>
      </c>
      <c r="L15" s="34"/>
    </row>
    <row r="16" spans="2:46" s="1" customFormat="1" ht="6.9" customHeight="1">
      <c r="B16" s="34"/>
      <c r="L16" s="34"/>
    </row>
    <row r="17" spans="2:12" s="1" customFormat="1" ht="12" customHeight="1">
      <c r="B17" s="34"/>
      <c r="D17" s="28" t="s">
        <v>36</v>
      </c>
      <c r="I17" s="28" t="s">
        <v>31</v>
      </c>
      <c r="J17" s="29" t="str">
        <f>'Rekapitulace stavby'!AN13</f>
        <v>Vyplň údaj</v>
      </c>
      <c r="L17" s="34"/>
    </row>
    <row r="18" spans="2:12" s="1" customFormat="1" ht="18" customHeight="1">
      <c r="B18" s="34"/>
      <c r="E18" s="329" t="str">
        <f>'Rekapitulace stavby'!E14</f>
        <v>Vyplň údaj</v>
      </c>
      <c r="F18" s="295"/>
      <c r="G18" s="295"/>
      <c r="H18" s="295"/>
      <c r="I18" s="28" t="s">
        <v>34</v>
      </c>
      <c r="J18" s="29" t="str">
        <f>'Rekapitulace stavby'!AN14</f>
        <v>Vyplň údaj</v>
      </c>
      <c r="L18" s="34"/>
    </row>
    <row r="19" spans="2:12" s="1" customFormat="1" ht="6.9" customHeight="1">
      <c r="B19" s="34"/>
      <c r="L19" s="34"/>
    </row>
    <row r="20" spans="2:12" s="1" customFormat="1" ht="12" customHeight="1">
      <c r="B20" s="34"/>
      <c r="D20" s="28" t="s">
        <v>38</v>
      </c>
      <c r="I20" s="28" t="s">
        <v>31</v>
      </c>
      <c r="J20" s="26" t="s">
        <v>39</v>
      </c>
      <c r="L20" s="34"/>
    </row>
    <row r="21" spans="2:12" s="1" customFormat="1" ht="18" customHeight="1">
      <c r="B21" s="34"/>
      <c r="E21" s="26" t="s">
        <v>40</v>
      </c>
      <c r="I21" s="28" t="s">
        <v>34</v>
      </c>
      <c r="J21" s="26" t="s">
        <v>41</v>
      </c>
      <c r="L21" s="34"/>
    </row>
    <row r="22" spans="2:12" s="1" customFormat="1" ht="6.9" customHeight="1">
      <c r="B22" s="34"/>
      <c r="L22" s="34"/>
    </row>
    <row r="23" spans="2:12" s="1" customFormat="1" ht="12" customHeight="1">
      <c r="B23" s="34"/>
      <c r="D23" s="28" t="s">
        <v>43</v>
      </c>
      <c r="I23" s="28" t="s">
        <v>31</v>
      </c>
      <c r="J23" s="26" t="s">
        <v>44</v>
      </c>
      <c r="L23" s="34"/>
    </row>
    <row r="24" spans="2:12" s="1" customFormat="1" ht="18" customHeight="1">
      <c r="B24" s="34"/>
      <c r="E24" s="26" t="s">
        <v>45</v>
      </c>
      <c r="I24" s="28" t="s">
        <v>34</v>
      </c>
      <c r="J24" s="26" t="s">
        <v>44</v>
      </c>
      <c r="L24" s="34"/>
    </row>
    <row r="25" spans="2:12" s="1" customFormat="1" ht="6.9" customHeight="1">
      <c r="B25" s="34"/>
      <c r="L25" s="34"/>
    </row>
    <row r="26" spans="2:12" s="1" customFormat="1" ht="12" customHeight="1">
      <c r="B26" s="34"/>
      <c r="D26" s="28" t="s">
        <v>46</v>
      </c>
      <c r="L26" s="34"/>
    </row>
    <row r="27" spans="2:12" s="7" customFormat="1" ht="71.25" customHeight="1">
      <c r="B27" s="89"/>
      <c r="E27" s="300" t="s">
        <v>47</v>
      </c>
      <c r="F27" s="300"/>
      <c r="G27" s="300"/>
      <c r="H27" s="300"/>
      <c r="L27" s="89"/>
    </row>
    <row r="28" spans="2:12" s="1" customFormat="1" ht="6.9" customHeight="1">
      <c r="B28" s="34"/>
      <c r="L28" s="34"/>
    </row>
    <row r="29" spans="2:12" s="1" customFormat="1" ht="6.9" customHeight="1">
      <c r="B29" s="34"/>
      <c r="D29" s="52"/>
      <c r="E29" s="52"/>
      <c r="F29" s="52"/>
      <c r="G29" s="52"/>
      <c r="H29" s="52"/>
      <c r="I29" s="52"/>
      <c r="J29" s="52"/>
      <c r="K29" s="52"/>
      <c r="L29" s="34"/>
    </row>
    <row r="30" spans="2:12" s="1" customFormat="1" ht="25.35" customHeight="1">
      <c r="B30" s="34"/>
      <c r="D30" s="90" t="s">
        <v>48</v>
      </c>
      <c r="J30" s="65">
        <f>ROUND(J84, 2)</f>
        <v>0</v>
      </c>
      <c r="L30" s="34"/>
    </row>
    <row r="31" spans="2:12" s="1" customFormat="1" ht="6.9" customHeight="1">
      <c r="B31" s="34"/>
      <c r="D31" s="52"/>
      <c r="E31" s="52"/>
      <c r="F31" s="52"/>
      <c r="G31" s="52"/>
      <c r="H31" s="52"/>
      <c r="I31" s="52"/>
      <c r="J31" s="52"/>
      <c r="K31" s="52"/>
      <c r="L31" s="34"/>
    </row>
    <row r="32" spans="2:12" s="1" customFormat="1" ht="14.4" customHeight="1">
      <c r="B32" s="34"/>
      <c r="F32" s="37" t="s">
        <v>50</v>
      </c>
      <c r="I32" s="37" t="s">
        <v>49</v>
      </c>
      <c r="J32" s="37" t="s">
        <v>51</v>
      </c>
      <c r="L32" s="34"/>
    </row>
    <row r="33" spans="2:12" s="1" customFormat="1" ht="14.4" customHeight="1">
      <c r="B33" s="34"/>
      <c r="D33" s="54" t="s">
        <v>52</v>
      </c>
      <c r="E33" s="28" t="s">
        <v>53</v>
      </c>
      <c r="F33" s="91">
        <f>ROUND((SUM(BE84:BE116)),  2)</f>
        <v>0</v>
      </c>
      <c r="I33" s="92">
        <v>0.21</v>
      </c>
      <c r="J33" s="91">
        <f>ROUND(((SUM(BE84:BE116))*I33),  2)</f>
        <v>0</v>
      </c>
      <c r="L33" s="34"/>
    </row>
    <row r="34" spans="2:12" s="1" customFormat="1" ht="14.4" customHeight="1">
      <c r="B34" s="34"/>
      <c r="E34" s="28" t="s">
        <v>54</v>
      </c>
      <c r="F34" s="91">
        <f>ROUND((SUM(BF84:BF116)),  2)</f>
        <v>0</v>
      </c>
      <c r="I34" s="92">
        <v>0.12</v>
      </c>
      <c r="J34" s="91">
        <f>ROUND(((SUM(BF84:BF116))*I34),  2)</f>
        <v>0</v>
      </c>
      <c r="L34" s="34"/>
    </row>
    <row r="35" spans="2:12" s="1" customFormat="1" ht="14.4" hidden="1" customHeight="1">
      <c r="B35" s="34"/>
      <c r="E35" s="28" t="s">
        <v>55</v>
      </c>
      <c r="F35" s="91">
        <f>ROUND((SUM(BG84:BG116)),  2)</f>
        <v>0</v>
      </c>
      <c r="I35" s="92">
        <v>0.21</v>
      </c>
      <c r="J35" s="91">
        <f>0</f>
        <v>0</v>
      </c>
      <c r="L35" s="34"/>
    </row>
    <row r="36" spans="2:12" s="1" customFormat="1" ht="14.4" hidden="1" customHeight="1">
      <c r="B36" s="34"/>
      <c r="E36" s="28" t="s">
        <v>56</v>
      </c>
      <c r="F36" s="91">
        <f>ROUND((SUM(BH84:BH116)),  2)</f>
        <v>0</v>
      </c>
      <c r="I36" s="92">
        <v>0.12</v>
      </c>
      <c r="J36" s="91">
        <f>0</f>
        <v>0</v>
      </c>
      <c r="L36" s="34"/>
    </row>
    <row r="37" spans="2:12" s="1" customFormat="1" ht="14.4" hidden="1" customHeight="1">
      <c r="B37" s="34"/>
      <c r="E37" s="28" t="s">
        <v>57</v>
      </c>
      <c r="F37" s="91">
        <f>ROUND((SUM(BI84:BI116)),  2)</f>
        <v>0</v>
      </c>
      <c r="I37" s="92">
        <v>0</v>
      </c>
      <c r="J37" s="91">
        <f>0</f>
        <v>0</v>
      </c>
      <c r="L37" s="34"/>
    </row>
    <row r="38" spans="2:12" s="1" customFormat="1" ht="6.9" customHeight="1">
      <c r="B38" s="34"/>
      <c r="L38" s="34"/>
    </row>
    <row r="39" spans="2:12" s="1" customFormat="1" ht="25.35" customHeight="1">
      <c r="B39" s="34"/>
      <c r="C39" s="93"/>
      <c r="D39" s="94" t="s">
        <v>58</v>
      </c>
      <c r="E39" s="56"/>
      <c r="F39" s="56"/>
      <c r="G39" s="95" t="s">
        <v>59</v>
      </c>
      <c r="H39" s="96" t="s">
        <v>60</v>
      </c>
      <c r="I39" s="56"/>
      <c r="J39" s="97">
        <f>SUM(J30:J37)</f>
        <v>0</v>
      </c>
      <c r="K39" s="98"/>
      <c r="L39" s="34"/>
    </row>
    <row r="40" spans="2:12" s="1" customFormat="1" ht="14.4" customHeight="1"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34"/>
    </row>
    <row r="44" spans="2:12" s="1" customFormat="1" ht="6.9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34"/>
    </row>
    <row r="45" spans="2:12" s="1" customFormat="1" ht="24.9" customHeight="1">
      <c r="B45" s="34"/>
      <c r="C45" s="22" t="s">
        <v>155</v>
      </c>
      <c r="L45" s="34"/>
    </row>
    <row r="46" spans="2:12" s="1" customFormat="1" ht="6.9" customHeight="1">
      <c r="B46" s="34"/>
      <c r="L46" s="34"/>
    </row>
    <row r="47" spans="2:12" s="1" customFormat="1" ht="12" customHeight="1">
      <c r="B47" s="34"/>
      <c r="C47" s="28" t="s">
        <v>16</v>
      </c>
      <c r="L47" s="34"/>
    </row>
    <row r="48" spans="2:12" s="1" customFormat="1" ht="26.25" customHeight="1">
      <c r="B48" s="34"/>
      <c r="E48" s="327" t="str">
        <f>E7</f>
        <v>Město Dobříš - rekonstrukce ul. U Pivovaru a ul.Part. Svobody - cyklo - 2. ETAPA VÝSTAVBY</v>
      </c>
      <c r="F48" s="328"/>
      <c r="G48" s="328"/>
      <c r="H48" s="328"/>
      <c r="L48" s="34"/>
    </row>
    <row r="49" spans="2:47" s="1" customFormat="1" ht="12" customHeight="1">
      <c r="B49" s="34"/>
      <c r="C49" s="28" t="s">
        <v>121</v>
      </c>
      <c r="L49" s="34"/>
    </row>
    <row r="50" spans="2:47" s="1" customFormat="1" ht="16.5" customHeight="1">
      <c r="B50" s="34"/>
      <c r="E50" s="313" t="str">
        <f>E9</f>
        <v>VON - Vedlejší a ostatní náklady</v>
      </c>
      <c r="F50" s="326"/>
      <c r="G50" s="326"/>
      <c r="H50" s="326"/>
      <c r="L50" s="34"/>
    </row>
    <row r="51" spans="2:47" s="1" customFormat="1" ht="6.9" customHeight="1">
      <c r="B51" s="34"/>
      <c r="L51" s="34"/>
    </row>
    <row r="52" spans="2:47" s="1" customFormat="1" ht="12" customHeight="1">
      <c r="B52" s="34"/>
      <c r="C52" s="28" t="s">
        <v>22</v>
      </c>
      <c r="F52" s="26" t="str">
        <f>F12</f>
        <v>k.ú. Dobříš [627968]</v>
      </c>
      <c r="I52" s="28" t="s">
        <v>24</v>
      </c>
      <c r="J52" s="51" t="str">
        <f>IF(J12="","",J12)</f>
        <v>13. 6. 2024</v>
      </c>
      <c r="L52" s="34"/>
    </row>
    <row r="53" spans="2:47" s="1" customFormat="1" ht="6.9" customHeight="1">
      <c r="B53" s="34"/>
      <c r="L53" s="34"/>
    </row>
    <row r="54" spans="2:47" s="1" customFormat="1" ht="40.049999999999997" customHeight="1">
      <c r="B54" s="34"/>
      <c r="C54" s="28" t="s">
        <v>30</v>
      </c>
      <c r="F54" s="26" t="str">
        <f>E15</f>
        <v>Město Dobříš, Mírové nám. 119, 263 01 Dobříš</v>
      </c>
      <c r="I54" s="28" t="s">
        <v>38</v>
      </c>
      <c r="J54" s="32" t="str">
        <f>E21</f>
        <v>DOPAS s.r.o., Kubelíkova 1224/42, Praha 3 - Žižkov</v>
      </c>
      <c r="L54" s="34"/>
    </row>
    <row r="55" spans="2:47" s="1" customFormat="1" ht="15.15" customHeight="1">
      <c r="B55" s="34"/>
      <c r="C55" s="28" t="s">
        <v>36</v>
      </c>
      <c r="F55" s="26" t="str">
        <f>IF(E18="","",E18)</f>
        <v>Vyplň údaj</v>
      </c>
      <c r="I55" s="28" t="s">
        <v>43</v>
      </c>
      <c r="J55" s="32" t="str">
        <f>E24</f>
        <v>L. Štuller</v>
      </c>
      <c r="L55" s="34"/>
    </row>
    <row r="56" spans="2:47" s="1" customFormat="1" ht="10.35" customHeight="1">
      <c r="B56" s="34"/>
      <c r="L56" s="34"/>
    </row>
    <row r="57" spans="2:47" s="1" customFormat="1" ht="29.25" customHeight="1">
      <c r="B57" s="34"/>
      <c r="C57" s="99" t="s">
        <v>156</v>
      </c>
      <c r="D57" s="93"/>
      <c r="E57" s="93"/>
      <c r="F57" s="93"/>
      <c r="G57" s="93"/>
      <c r="H57" s="93"/>
      <c r="I57" s="93"/>
      <c r="J57" s="100" t="s">
        <v>157</v>
      </c>
      <c r="K57" s="93"/>
      <c r="L57" s="34"/>
    </row>
    <row r="58" spans="2:47" s="1" customFormat="1" ht="10.35" customHeight="1">
      <c r="B58" s="34"/>
      <c r="L58" s="34"/>
    </row>
    <row r="59" spans="2:47" s="1" customFormat="1" ht="22.8" customHeight="1">
      <c r="B59" s="34"/>
      <c r="C59" s="101" t="s">
        <v>80</v>
      </c>
      <c r="J59" s="65">
        <f>J84</f>
        <v>0</v>
      </c>
      <c r="L59" s="34"/>
      <c r="AU59" s="18" t="s">
        <v>158</v>
      </c>
    </row>
    <row r="60" spans="2:47" s="8" customFormat="1" ht="24.9" customHeight="1">
      <c r="B60" s="102"/>
      <c r="D60" s="103" t="s">
        <v>1050</v>
      </c>
      <c r="E60" s="104"/>
      <c r="F60" s="104"/>
      <c r="G60" s="104"/>
      <c r="H60" s="104"/>
      <c r="I60" s="104"/>
      <c r="J60" s="105">
        <f>J85</f>
        <v>0</v>
      </c>
      <c r="L60" s="102"/>
    </row>
    <row r="61" spans="2:47" s="9" customFormat="1" ht="19.95" customHeight="1">
      <c r="B61" s="106"/>
      <c r="D61" s="107" t="s">
        <v>1051</v>
      </c>
      <c r="E61" s="108"/>
      <c r="F61" s="108"/>
      <c r="G61" s="108"/>
      <c r="H61" s="108"/>
      <c r="I61" s="108"/>
      <c r="J61" s="109">
        <f>J86</f>
        <v>0</v>
      </c>
      <c r="L61" s="106"/>
    </row>
    <row r="62" spans="2:47" s="9" customFormat="1" ht="19.95" customHeight="1">
      <c r="B62" s="106"/>
      <c r="D62" s="107" t="s">
        <v>1052</v>
      </c>
      <c r="E62" s="108"/>
      <c r="F62" s="108"/>
      <c r="G62" s="108"/>
      <c r="H62" s="108"/>
      <c r="I62" s="108"/>
      <c r="J62" s="109">
        <f>J96</f>
        <v>0</v>
      </c>
      <c r="L62" s="106"/>
    </row>
    <row r="63" spans="2:47" s="9" customFormat="1" ht="19.95" customHeight="1">
      <c r="B63" s="106"/>
      <c r="D63" s="107" t="s">
        <v>1053</v>
      </c>
      <c r="E63" s="108"/>
      <c r="F63" s="108"/>
      <c r="G63" s="108"/>
      <c r="H63" s="108"/>
      <c r="I63" s="108"/>
      <c r="J63" s="109">
        <f>J107</f>
        <v>0</v>
      </c>
      <c r="L63" s="106"/>
    </row>
    <row r="64" spans="2:47" s="9" customFormat="1" ht="19.95" customHeight="1">
      <c r="B64" s="106"/>
      <c r="D64" s="107" t="s">
        <v>1054</v>
      </c>
      <c r="E64" s="108"/>
      <c r="F64" s="108"/>
      <c r="G64" s="108"/>
      <c r="H64" s="108"/>
      <c r="I64" s="108"/>
      <c r="J64" s="109">
        <f>J114</f>
        <v>0</v>
      </c>
      <c r="L64" s="106"/>
    </row>
    <row r="65" spans="2:12" s="1" customFormat="1" ht="21.75" customHeight="1">
      <c r="B65" s="34"/>
      <c r="L65" s="34"/>
    </row>
    <row r="66" spans="2:12" s="1" customFormat="1" ht="6.9" customHeight="1">
      <c r="B66" s="43"/>
      <c r="C66" s="44"/>
      <c r="D66" s="44"/>
      <c r="E66" s="44"/>
      <c r="F66" s="44"/>
      <c r="G66" s="44"/>
      <c r="H66" s="44"/>
      <c r="I66" s="44"/>
      <c r="J66" s="44"/>
      <c r="K66" s="44"/>
      <c r="L66" s="34"/>
    </row>
    <row r="70" spans="2:12" s="1" customFormat="1" ht="6.9" customHeight="1">
      <c r="B70" s="45"/>
      <c r="C70" s="46"/>
      <c r="D70" s="46"/>
      <c r="E70" s="46"/>
      <c r="F70" s="46"/>
      <c r="G70" s="46"/>
      <c r="H70" s="46"/>
      <c r="I70" s="46"/>
      <c r="J70" s="46"/>
      <c r="K70" s="46"/>
      <c r="L70" s="34"/>
    </row>
    <row r="71" spans="2:12" s="1" customFormat="1" ht="24.9" customHeight="1">
      <c r="B71" s="34"/>
      <c r="C71" s="22" t="s">
        <v>169</v>
      </c>
      <c r="L71" s="34"/>
    </row>
    <row r="72" spans="2:12" s="1" customFormat="1" ht="6.9" customHeight="1">
      <c r="B72" s="34"/>
      <c r="L72" s="34"/>
    </row>
    <row r="73" spans="2:12" s="1" customFormat="1" ht="12" customHeight="1">
      <c r="B73" s="34"/>
      <c r="C73" s="28" t="s">
        <v>16</v>
      </c>
      <c r="L73" s="34"/>
    </row>
    <row r="74" spans="2:12" s="1" customFormat="1" ht="26.25" customHeight="1">
      <c r="B74" s="34"/>
      <c r="E74" s="327" t="str">
        <f>E7</f>
        <v>Město Dobříš - rekonstrukce ul. U Pivovaru a ul.Part. Svobody - cyklo - 2. ETAPA VÝSTAVBY</v>
      </c>
      <c r="F74" s="328"/>
      <c r="G74" s="328"/>
      <c r="H74" s="328"/>
      <c r="L74" s="34"/>
    </row>
    <row r="75" spans="2:12" s="1" customFormat="1" ht="12" customHeight="1">
      <c r="B75" s="34"/>
      <c r="C75" s="28" t="s">
        <v>121</v>
      </c>
      <c r="L75" s="34"/>
    </row>
    <row r="76" spans="2:12" s="1" customFormat="1" ht="16.5" customHeight="1">
      <c r="B76" s="34"/>
      <c r="E76" s="313" t="str">
        <f>E9</f>
        <v>VON - Vedlejší a ostatní náklady</v>
      </c>
      <c r="F76" s="326"/>
      <c r="G76" s="326"/>
      <c r="H76" s="326"/>
      <c r="L76" s="34"/>
    </row>
    <row r="77" spans="2:12" s="1" customFormat="1" ht="6.9" customHeight="1">
      <c r="B77" s="34"/>
      <c r="L77" s="34"/>
    </row>
    <row r="78" spans="2:12" s="1" customFormat="1" ht="12" customHeight="1">
      <c r="B78" s="34"/>
      <c r="C78" s="28" t="s">
        <v>22</v>
      </c>
      <c r="F78" s="26" t="str">
        <f>F12</f>
        <v>k.ú. Dobříš [627968]</v>
      </c>
      <c r="I78" s="28" t="s">
        <v>24</v>
      </c>
      <c r="J78" s="51" t="str">
        <f>IF(J12="","",J12)</f>
        <v>13. 6. 2024</v>
      </c>
      <c r="L78" s="34"/>
    </row>
    <row r="79" spans="2:12" s="1" customFormat="1" ht="6.9" customHeight="1">
      <c r="B79" s="34"/>
      <c r="L79" s="34"/>
    </row>
    <row r="80" spans="2:12" s="1" customFormat="1" ht="40.049999999999997" customHeight="1">
      <c r="B80" s="34"/>
      <c r="C80" s="28" t="s">
        <v>30</v>
      </c>
      <c r="F80" s="26" t="str">
        <f>E15</f>
        <v>Město Dobříš, Mírové nám. 119, 263 01 Dobříš</v>
      </c>
      <c r="I80" s="28" t="s">
        <v>38</v>
      </c>
      <c r="J80" s="32" t="str">
        <f>E21</f>
        <v>DOPAS s.r.o., Kubelíkova 1224/42, Praha 3 - Žižkov</v>
      </c>
      <c r="L80" s="34"/>
    </row>
    <row r="81" spans="2:65" s="1" customFormat="1" ht="15.15" customHeight="1">
      <c r="B81" s="34"/>
      <c r="C81" s="28" t="s">
        <v>36</v>
      </c>
      <c r="F81" s="26" t="str">
        <f>IF(E18="","",E18)</f>
        <v>Vyplň údaj</v>
      </c>
      <c r="I81" s="28" t="s">
        <v>43</v>
      </c>
      <c r="J81" s="32" t="str">
        <f>E24</f>
        <v>L. Štuller</v>
      </c>
      <c r="L81" s="34"/>
    </row>
    <row r="82" spans="2:65" s="1" customFormat="1" ht="10.35" customHeight="1">
      <c r="B82" s="34"/>
      <c r="L82" s="34"/>
    </row>
    <row r="83" spans="2:65" s="10" customFormat="1" ht="29.25" customHeight="1">
      <c r="B83" s="110"/>
      <c r="C83" s="111" t="s">
        <v>170</v>
      </c>
      <c r="D83" s="112" t="s">
        <v>67</v>
      </c>
      <c r="E83" s="112" t="s">
        <v>63</v>
      </c>
      <c r="F83" s="112" t="s">
        <v>64</v>
      </c>
      <c r="G83" s="112" t="s">
        <v>171</v>
      </c>
      <c r="H83" s="112" t="s">
        <v>172</v>
      </c>
      <c r="I83" s="112" t="s">
        <v>173</v>
      </c>
      <c r="J83" s="112" t="s">
        <v>157</v>
      </c>
      <c r="K83" s="113" t="s">
        <v>174</v>
      </c>
      <c r="L83" s="110"/>
      <c r="M83" s="58" t="s">
        <v>44</v>
      </c>
      <c r="N83" s="59" t="s">
        <v>52</v>
      </c>
      <c r="O83" s="59" t="s">
        <v>175</v>
      </c>
      <c r="P83" s="59" t="s">
        <v>176</v>
      </c>
      <c r="Q83" s="59" t="s">
        <v>177</v>
      </c>
      <c r="R83" s="59" t="s">
        <v>178</v>
      </c>
      <c r="S83" s="59" t="s">
        <v>179</v>
      </c>
      <c r="T83" s="60" t="s">
        <v>180</v>
      </c>
    </row>
    <row r="84" spans="2:65" s="1" customFormat="1" ht="22.8" customHeight="1">
      <c r="B84" s="34"/>
      <c r="C84" s="63" t="s">
        <v>181</v>
      </c>
      <c r="J84" s="114">
        <f>BK84</f>
        <v>0</v>
      </c>
      <c r="L84" s="34"/>
      <c r="M84" s="61"/>
      <c r="N84" s="52"/>
      <c r="O84" s="52"/>
      <c r="P84" s="115">
        <f>P85</f>
        <v>0</v>
      </c>
      <c r="Q84" s="52"/>
      <c r="R84" s="115">
        <f>R85</f>
        <v>0</v>
      </c>
      <c r="S84" s="52"/>
      <c r="T84" s="116">
        <f>T85</f>
        <v>0</v>
      </c>
      <c r="AT84" s="18" t="s">
        <v>81</v>
      </c>
      <c r="AU84" s="18" t="s">
        <v>158</v>
      </c>
      <c r="BK84" s="117">
        <f>BK85</f>
        <v>0</v>
      </c>
    </row>
    <row r="85" spans="2:65" s="11" customFormat="1" ht="25.95" customHeight="1">
      <c r="B85" s="118"/>
      <c r="D85" s="119" t="s">
        <v>81</v>
      </c>
      <c r="E85" s="120" t="s">
        <v>1055</v>
      </c>
      <c r="F85" s="120" t="s">
        <v>1056</v>
      </c>
      <c r="I85" s="121"/>
      <c r="J85" s="122">
        <f>BK85</f>
        <v>0</v>
      </c>
      <c r="L85" s="118"/>
      <c r="M85" s="123"/>
      <c r="P85" s="124">
        <f>P86+P96+P107+P114</f>
        <v>0</v>
      </c>
      <c r="R85" s="124">
        <f>R86+R96+R107+R114</f>
        <v>0</v>
      </c>
      <c r="T85" s="125">
        <f>T86+T96+T107+T114</f>
        <v>0</v>
      </c>
      <c r="AR85" s="119" t="s">
        <v>216</v>
      </c>
      <c r="AT85" s="126" t="s">
        <v>81</v>
      </c>
      <c r="AU85" s="126" t="s">
        <v>82</v>
      </c>
      <c r="AY85" s="119" t="s">
        <v>184</v>
      </c>
      <c r="BK85" s="127">
        <f>BK86+BK96+BK107+BK114</f>
        <v>0</v>
      </c>
    </row>
    <row r="86" spans="2:65" s="11" customFormat="1" ht="22.8" customHeight="1">
      <c r="B86" s="118"/>
      <c r="D86" s="119" t="s">
        <v>81</v>
      </c>
      <c r="E86" s="128" t="s">
        <v>1057</v>
      </c>
      <c r="F86" s="128" t="s">
        <v>1058</v>
      </c>
      <c r="I86" s="121"/>
      <c r="J86" s="129">
        <f>BK86</f>
        <v>0</v>
      </c>
      <c r="L86" s="118"/>
      <c r="M86" s="123"/>
      <c r="P86" s="124">
        <f>SUM(P87:P95)</f>
        <v>0</v>
      </c>
      <c r="R86" s="124">
        <f>SUM(R87:R95)</f>
        <v>0</v>
      </c>
      <c r="T86" s="125">
        <f>SUM(T87:T95)</f>
        <v>0</v>
      </c>
      <c r="AR86" s="119" t="s">
        <v>216</v>
      </c>
      <c r="AT86" s="126" t="s">
        <v>81</v>
      </c>
      <c r="AU86" s="126" t="s">
        <v>90</v>
      </c>
      <c r="AY86" s="119" t="s">
        <v>184</v>
      </c>
      <c r="BK86" s="127">
        <f>SUM(BK87:BK95)</f>
        <v>0</v>
      </c>
    </row>
    <row r="87" spans="2:65" s="1" customFormat="1" ht="24.15" customHeight="1">
      <c r="B87" s="34"/>
      <c r="C87" s="130" t="s">
        <v>90</v>
      </c>
      <c r="D87" s="130" t="s">
        <v>99</v>
      </c>
      <c r="E87" s="131" t="s">
        <v>1059</v>
      </c>
      <c r="F87" s="132" t="s">
        <v>1060</v>
      </c>
      <c r="G87" s="133" t="s">
        <v>1061</v>
      </c>
      <c r="H87" s="134">
        <v>1</v>
      </c>
      <c r="I87" s="135"/>
      <c r="J87" s="136">
        <f>ROUND(I87*H87,2)</f>
        <v>0</v>
      </c>
      <c r="K87" s="132" t="s">
        <v>188</v>
      </c>
      <c r="L87" s="34"/>
      <c r="M87" s="137" t="s">
        <v>44</v>
      </c>
      <c r="N87" s="138" t="s">
        <v>53</v>
      </c>
      <c r="P87" s="139">
        <f>O87*H87</f>
        <v>0</v>
      </c>
      <c r="Q87" s="139">
        <v>0</v>
      </c>
      <c r="R87" s="139">
        <f>Q87*H87</f>
        <v>0</v>
      </c>
      <c r="S87" s="139">
        <v>0</v>
      </c>
      <c r="T87" s="140">
        <f>S87*H87</f>
        <v>0</v>
      </c>
      <c r="AR87" s="141" t="s">
        <v>1062</v>
      </c>
      <c r="AT87" s="141" t="s">
        <v>99</v>
      </c>
      <c r="AU87" s="141" t="s">
        <v>92</v>
      </c>
      <c r="AY87" s="18" t="s">
        <v>184</v>
      </c>
      <c r="BE87" s="142">
        <f>IF(N87="základní",J87,0)</f>
        <v>0</v>
      </c>
      <c r="BF87" s="142">
        <f>IF(N87="snížená",J87,0)</f>
        <v>0</v>
      </c>
      <c r="BG87" s="142">
        <f>IF(N87="zákl. přenesená",J87,0)</f>
        <v>0</v>
      </c>
      <c r="BH87" s="142">
        <f>IF(N87="sníž. přenesená",J87,0)</f>
        <v>0</v>
      </c>
      <c r="BI87" s="142">
        <f>IF(N87="nulová",J87,0)</f>
        <v>0</v>
      </c>
      <c r="BJ87" s="18" t="s">
        <v>90</v>
      </c>
      <c r="BK87" s="142">
        <f>ROUND(I87*H87,2)</f>
        <v>0</v>
      </c>
      <c r="BL87" s="18" t="s">
        <v>1062</v>
      </c>
      <c r="BM87" s="141" t="s">
        <v>1063</v>
      </c>
    </row>
    <row r="88" spans="2:65" s="1" customFormat="1">
      <c r="B88" s="34"/>
      <c r="D88" s="143" t="s">
        <v>191</v>
      </c>
      <c r="F88" s="144" t="s">
        <v>1064</v>
      </c>
      <c r="I88" s="145"/>
      <c r="L88" s="34"/>
      <c r="M88" s="146"/>
      <c r="T88" s="55"/>
      <c r="AT88" s="18" t="s">
        <v>191</v>
      </c>
      <c r="AU88" s="18" t="s">
        <v>92</v>
      </c>
    </row>
    <row r="89" spans="2:65" s="1" customFormat="1" ht="19.2">
      <c r="B89" s="34"/>
      <c r="D89" s="148" t="s">
        <v>1065</v>
      </c>
      <c r="F89" s="191" t="s">
        <v>1066</v>
      </c>
      <c r="I89" s="145"/>
      <c r="L89" s="34"/>
      <c r="M89" s="146"/>
      <c r="T89" s="55"/>
      <c r="AT89" s="18" t="s">
        <v>1065</v>
      </c>
      <c r="AU89" s="18" t="s">
        <v>92</v>
      </c>
    </row>
    <row r="90" spans="2:65" s="1" customFormat="1" ht="44.25" customHeight="1">
      <c r="B90" s="34"/>
      <c r="C90" s="130" t="s">
        <v>92</v>
      </c>
      <c r="D90" s="130" t="s">
        <v>99</v>
      </c>
      <c r="E90" s="131" t="s">
        <v>1067</v>
      </c>
      <c r="F90" s="132" t="s">
        <v>1068</v>
      </c>
      <c r="G90" s="133" t="s">
        <v>1061</v>
      </c>
      <c r="H90" s="134">
        <v>1</v>
      </c>
      <c r="I90" s="135"/>
      <c r="J90" s="136">
        <f>ROUND(I90*H90,2)</f>
        <v>0</v>
      </c>
      <c r="K90" s="132" t="s">
        <v>188</v>
      </c>
      <c r="L90" s="34"/>
      <c r="M90" s="137" t="s">
        <v>44</v>
      </c>
      <c r="N90" s="138" t="s">
        <v>53</v>
      </c>
      <c r="P90" s="139">
        <f>O90*H90</f>
        <v>0</v>
      </c>
      <c r="Q90" s="139">
        <v>0</v>
      </c>
      <c r="R90" s="139">
        <f>Q90*H90</f>
        <v>0</v>
      </c>
      <c r="S90" s="139">
        <v>0</v>
      </c>
      <c r="T90" s="140">
        <f>S90*H90</f>
        <v>0</v>
      </c>
      <c r="AR90" s="141" t="s">
        <v>1062</v>
      </c>
      <c r="AT90" s="141" t="s">
        <v>99</v>
      </c>
      <c r="AU90" s="141" t="s">
        <v>92</v>
      </c>
      <c r="AY90" s="18" t="s">
        <v>184</v>
      </c>
      <c r="BE90" s="142">
        <f>IF(N90="základní",J90,0)</f>
        <v>0</v>
      </c>
      <c r="BF90" s="142">
        <f>IF(N90="snížená",J90,0)</f>
        <v>0</v>
      </c>
      <c r="BG90" s="142">
        <f>IF(N90="zákl. přenesená",J90,0)</f>
        <v>0</v>
      </c>
      <c r="BH90" s="142">
        <f>IF(N90="sníž. přenesená",J90,0)</f>
        <v>0</v>
      </c>
      <c r="BI90" s="142">
        <f>IF(N90="nulová",J90,0)</f>
        <v>0</v>
      </c>
      <c r="BJ90" s="18" t="s">
        <v>90</v>
      </c>
      <c r="BK90" s="142">
        <f>ROUND(I90*H90,2)</f>
        <v>0</v>
      </c>
      <c r="BL90" s="18" t="s">
        <v>1062</v>
      </c>
      <c r="BM90" s="141" t="s">
        <v>1069</v>
      </c>
    </row>
    <row r="91" spans="2:65" s="1" customFormat="1">
      <c r="B91" s="34"/>
      <c r="D91" s="143" t="s">
        <v>191</v>
      </c>
      <c r="F91" s="144" t="s">
        <v>1070</v>
      </c>
      <c r="I91" s="145"/>
      <c r="L91" s="34"/>
      <c r="M91" s="146"/>
      <c r="T91" s="55"/>
      <c r="AT91" s="18" t="s">
        <v>191</v>
      </c>
      <c r="AU91" s="18" t="s">
        <v>92</v>
      </c>
    </row>
    <row r="92" spans="2:65" s="1" customFormat="1" ht="49.05" customHeight="1">
      <c r="B92" s="34"/>
      <c r="C92" s="130" t="s">
        <v>103</v>
      </c>
      <c r="D92" s="130" t="s">
        <v>99</v>
      </c>
      <c r="E92" s="131" t="s">
        <v>1071</v>
      </c>
      <c r="F92" s="132" t="s">
        <v>1072</v>
      </c>
      <c r="G92" s="133" t="s">
        <v>1061</v>
      </c>
      <c r="H92" s="134">
        <v>1</v>
      </c>
      <c r="I92" s="135"/>
      <c r="J92" s="136">
        <f>ROUND(I92*H92,2)</f>
        <v>0</v>
      </c>
      <c r="K92" s="132" t="s">
        <v>188</v>
      </c>
      <c r="L92" s="34"/>
      <c r="M92" s="137" t="s">
        <v>44</v>
      </c>
      <c r="N92" s="138" t="s">
        <v>53</v>
      </c>
      <c r="P92" s="139">
        <f>O92*H92</f>
        <v>0</v>
      </c>
      <c r="Q92" s="139">
        <v>0</v>
      </c>
      <c r="R92" s="139">
        <f>Q92*H92</f>
        <v>0</v>
      </c>
      <c r="S92" s="139">
        <v>0</v>
      </c>
      <c r="T92" s="140">
        <f>S92*H92</f>
        <v>0</v>
      </c>
      <c r="AR92" s="141" t="s">
        <v>1062</v>
      </c>
      <c r="AT92" s="141" t="s">
        <v>99</v>
      </c>
      <c r="AU92" s="141" t="s">
        <v>92</v>
      </c>
      <c r="AY92" s="18" t="s">
        <v>184</v>
      </c>
      <c r="BE92" s="142">
        <f>IF(N92="základní",J92,0)</f>
        <v>0</v>
      </c>
      <c r="BF92" s="142">
        <f>IF(N92="snížená",J92,0)</f>
        <v>0</v>
      </c>
      <c r="BG92" s="142">
        <f>IF(N92="zákl. přenesená",J92,0)</f>
        <v>0</v>
      </c>
      <c r="BH92" s="142">
        <f>IF(N92="sníž. přenesená",J92,0)</f>
        <v>0</v>
      </c>
      <c r="BI92" s="142">
        <f>IF(N92="nulová",J92,0)</f>
        <v>0</v>
      </c>
      <c r="BJ92" s="18" t="s">
        <v>90</v>
      </c>
      <c r="BK92" s="142">
        <f>ROUND(I92*H92,2)</f>
        <v>0</v>
      </c>
      <c r="BL92" s="18" t="s">
        <v>1062</v>
      </c>
      <c r="BM92" s="141" t="s">
        <v>1073</v>
      </c>
    </row>
    <row r="93" spans="2:65" s="1" customFormat="1">
      <c r="B93" s="34"/>
      <c r="D93" s="143" t="s">
        <v>191</v>
      </c>
      <c r="F93" s="144" t="s">
        <v>1074</v>
      </c>
      <c r="I93" s="145"/>
      <c r="L93" s="34"/>
      <c r="M93" s="146"/>
      <c r="T93" s="55"/>
      <c r="AT93" s="18" t="s">
        <v>191</v>
      </c>
      <c r="AU93" s="18" t="s">
        <v>92</v>
      </c>
    </row>
    <row r="94" spans="2:65" s="1" customFormat="1" ht="24.15" customHeight="1">
      <c r="B94" s="34"/>
      <c r="C94" s="130" t="s">
        <v>189</v>
      </c>
      <c r="D94" s="130" t="s">
        <v>99</v>
      </c>
      <c r="E94" s="131" t="s">
        <v>1075</v>
      </c>
      <c r="F94" s="132" t="s">
        <v>1076</v>
      </c>
      <c r="G94" s="133" t="s">
        <v>1061</v>
      </c>
      <c r="H94" s="134">
        <v>1</v>
      </c>
      <c r="I94" s="135"/>
      <c r="J94" s="136">
        <f>ROUND(I94*H94,2)</f>
        <v>0</v>
      </c>
      <c r="K94" s="132" t="s">
        <v>188</v>
      </c>
      <c r="L94" s="34"/>
      <c r="M94" s="137" t="s">
        <v>44</v>
      </c>
      <c r="N94" s="138" t="s">
        <v>53</v>
      </c>
      <c r="P94" s="139">
        <f>O94*H94</f>
        <v>0</v>
      </c>
      <c r="Q94" s="139">
        <v>0</v>
      </c>
      <c r="R94" s="139">
        <f>Q94*H94</f>
        <v>0</v>
      </c>
      <c r="S94" s="139">
        <v>0</v>
      </c>
      <c r="T94" s="140">
        <f>S94*H94</f>
        <v>0</v>
      </c>
      <c r="AR94" s="141" t="s">
        <v>1062</v>
      </c>
      <c r="AT94" s="141" t="s">
        <v>99</v>
      </c>
      <c r="AU94" s="141" t="s">
        <v>92</v>
      </c>
      <c r="AY94" s="18" t="s">
        <v>184</v>
      </c>
      <c r="BE94" s="142">
        <f>IF(N94="základní",J94,0)</f>
        <v>0</v>
      </c>
      <c r="BF94" s="142">
        <f>IF(N94="snížená",J94,0)</f>
        <v>0</v>
      </c>
      <c r="BG94" s="142">
        <f>IF(N94="zákl. přenesená",J94,0)</f>
        <v>0</v>
      </c>
      <c r="BH94" s="142">
        <f>IF(N94="sníž. přenesená",J94,0)</f>
        <v>0</v>
      </c>
      <c r="BI94" s="142">
        <f>IF(N94="nulová",J94,0)</f>
        <v>0</v>
      </c>
      <c r="BJ94" s="18" t="s">
        <v>90</v>
      </c>
      <c r="BK94" s="142">
        <f>ROUND(I94*H94,2)</f>
        <v>0</v>
      </c>
      <c r="BL94" s="18" t="s">
        <v>1062</v>
      </c>
      <c r="BM94" s="141" t="s">
        <v>1077</v>
      </c>
    </row>
    <row r="95" spans="2:65" s="1" customFormat="1">
      <c r="B95" s="34"/>
      <c r="D95" s="143" t="s">
        <v>191</v>
      </c>
      <c r="F95" s="144" t="s">
        <v>1078</v>
      </c>
      <c r="I95" s="145"/>
      <c r="L95" s="34"/>
      <c r="M95" s="146"/>
      <c r="T95" s="55"/>
      <c r="AT95" s="18" t="s">
        <v>191</v>
      </c>
      <c r="AU95" s="18" t="s">
        <v>92</v>
      </c>
    </row>
    <row r="96" spans="2:65" s="11" customFormat="1" ht="22.8" customHeight="1">
      <c r="B96" s="118"/>
      <c r="D96" s="119" t="s">
        <v>81</v>
      </c>
      <c r="E96" s="128" t="s">
        <v>1079</v>
      </c>
      <c r="F96" s="128" t="s">
        <v>1080</v>
      </c>
      <c r="I96" s="121"/>
      <c r="J96" s="129">
        <f>BK96</f>
        <v>0</v>
      </c>
      <c r="L96" s="118"/>
      <c r="M96" s="123"/>
      <c r="P96" s="124">
        <f>SUM(P97:P106)</f>
        <v>0</v>
      </c>
      <c r="R96" s="124">
        <f>SUM(R97:R106)</f>
        <v>0</v>
      </c>
      <c r="T96" s="125">
        <f>SUM(T97:T106)</f>
        <v>0</v>
      </c>
      <c r="AR96" s="119" t="s">
        <v>216</v>
      </c>
      <c r="AT96" s="126" t="s">
        <v>81</v>
      </c>
      <c r="AU96" s="126" t="s">
        <v>90</v>
      </c>
      <c r="AY96" s="119" t="s">
        <v>184</v>
      </c>
      <c r="BK96" s="127">
        <f>SUM(BK97:BK106)</f>
        <v>0</v>
      </c>
    </row>
    <row r="97" spans="2:65" s="1" customFormat="1" ht="24.15" customHeight="1">
      <c r="B97" s="34"/>
      <c r="C97" s="130" t="s">
        <v>216</v>
      </c>
      <c r="D97" s="130" t="s">
        <v>99</v>
      </c>
      <c r="E97" s="131" t="s">
        <v>1081</v>
      </c>
      <c r="F97" s="132" t="s">
        <v>1082</v>
      </c>
      <c r="G97" s="133" t="s">
        <v>1061</v>
      </c>
      <c r="H97" s="134">
        <v>1</v>
      </c>
      <c r="I97" s="135"/>
      <c r="J97" s="136">
        <f>ROUND(I97*H97,2)</f>
        <v>0</v>
      </c>
      <c r="K97" s="132" t="s">
        <v>188</v>
      </c>
      <c r="L97" s="34"/>
      <c r="M97" s="137" t="s">
        <v>44</v>
      </c>
      <c r="N97" s="138" t="s">
        <v>53</v>
      </c>
      <c r="P97" s="139">
        <f>O97*H97</f>
        <v>0</v>
      </c>
      <c r="Q97" s="139">
        <v>0</v>
      </c>
      <c r="R97" s="139">
        <f>Q97*H97</f>
        <v>0</v>
      </c>
      <c r="S97" s="139">
        <v>0</v>
      </c>
      <c r="T97" s="140">
        <f>S97*H97</f>
        <v>0</v>
      </c>
      <c r="AR97" s="141" t="s">
        <v>1062</v>
      </c>
      <c r="AT97" s="141" t="s">
        <v>99</v>
      </c>
      <c r="AU97" s="141" t="s">
        <v>92</v>
      </c>
      <c r="AY97" s="18" t="s">
        <v>184</v>
      </c>
      <c r="BE97" s="142">
        <f>IF(N97="základní",J97,0)</f>
        <v>0</v>
      </c>
      <c r="BF97" s="142">
        <f>IF(N97="snížená",J97,0)</f>
        <v>0</v>
      </c>
      <c r="BG97" s="142">
        <f>IF(N97="zákl. přenesená",J97,0)</f>
        <v>0</v>
      </c>
      <c r="BH97" s="142">
        <f>IF(N97="sníž. přenesená",J97,0)</f>
        <v>0</v>
      </c>
      <c r="BI97" s="142">
        <f>IF(N97="nulová",J97,0)</f>
        <v>0</v>
      </c>
      <c r="BJ97" s="18" t="s">
        <v>90</v>
      </c>
      <c r="BK97" s="142">
        <f>ROUND(I97*H97,2)</f>
        <v>0</v>
      </c>
      <c r="BL97" s="18" t="s">
        <v>1062</v>
      </c>
      <c r="BM97" s="141" t="s">
        <v>1083</v>
      </c>
    </row>
    <row r="98" spans="2:65" s="1" customFormat="1">
      <c r="B98" s="34"/>
      <c r="D98" s="143" t="s">
        <v>191</v>
      </c>
      <c r="F98" s="144" t="s">
        <v>1084</v>
      </c>
      <c r="I98" s="145"/>
      <c r="L98" s="34"/>
      <c r="M98" s="146"/>
      <c r="T98" s="55"/>
      <c r="AT98" s="18" t="s">
        <v>191</v>
      </c>
      <c r="AU98" s="18" t="s">
        <v>92</v>
      </c>
    </row>
    <row r="99" spans="2:65" s="1" customFormat="1" ht="33" customHeight="1">
      <c r="B99" s="34"/>
      <c r="C99" s="130" t="s">
        <v>222</v>
      </c>
      <c r="D99" s="130" t="s">
        <v>99</v>
      </c>
      <c r="E99" s="131" t="s">
        <v>1085</v>
      </c>
      <c r="F99" s="132" t="s">
        <v>1086</v>
      </c>
      <c r="G99" s="133" t="s">
        <v>1061</v>
      </c>
      <c r="H99" s="134">
        <v>1</v>
      </c>
      <c r="I99" s="135"/>
      <c r="J99" s="136">
        <f>ROUND(I99*H99,2)</f>
        <v>0</v>
      </c>
      <c r="K99" s="132" t="s">
        <v>188</v>
      </c>
      <c r="L99" s="34"/>
      <c r="M99" s="137" t="s">
        <v>44</v>
      </c>
      <c r="N99" s="138" t="s">
        <v>53</v>
      </c>
      <c r="P99" s="139">
        <f>O99*H99</f>
        <v>0</v>
      </c>
      <c r="Q99" s="139">
        <v>0</v>
      </c>
      <c r="R99" s="139">
        <f>Q99*H99</f>
        <v>0</v>
      </c>
      <c r="S99" s="139">
        <v>0</v>
      </c>
      <c r="T99" s="140">
        <f>S99*H99</f>
        <v>0</v>
      </c>
      <c r="AR99" s="141" t="s">
        <v>1062</v>
      </c>
      <c r="AT99" s="141" t="s">
        <v>99</v>
      </c>
      <c r="AU99" s="141" t="s">
        <v>92</v>
      </c>
      <c r="AY99" s="18" t="s">
        <v>184</v>
      </c>
      <c r="BE99" s="142">
        <f>IF(N99="základní",J99,0)</f>
        <v>0</v>
      </c>
      <c r="BF99" s="142">
        <f>IF(N99="snížená",J99,0)</f>
        <v>0</v>
      </c>
      <c r="BG99" s="142">
        <f>IF(N99="zákl. přenesená",J99,0)</f>
        <v>0</v>
      </c>
      <c r="BH99" s="142">
        <f>IF(N99="sníž. přenesená",J99,0)</f>
        <v>0</v>
      </c>
      <c r="BI99" s="142">
        <f>IF(N99="nulová",J99,0)</f>
        <v>0</v>
      </c>
      <c r="BJ99" s="18" t="s">
        <v>90</v>
      </c>
      <c r="BK99" s="142">
        <f>ROUND(I99*H99,2)</f>
        <v>0</v>
      </c>
      <c r="BL99" s="18" t="s">
        <v>1062</v>
      </c>
      <c r="BM99" s="141" t="s">
        <v>1087</v>
      </c>
    </row>
    <row r="100" spans="2:65" s="1" customFormat="1">
      <c r="B100" s="34"/>
      <c r="D100" s="143" t="s">
        <v>191</v>
      </c>
      <c r="F100" s="144" t="s">
        <v>1088</v>
      </c>
      <c r="I100" s="145"/>
      <c r="L100" s="34"/>
      <c r="M100" s="146"/>
      <c r="T100" s="55"/>
      <c r="AT100" s="18" t="s">
        <v>191</v>
      </c>
      <c r="AU100" s="18" t="s">
        <v>92</v>
      </c>
    </row>
    <row r="101" spans="2:65" s="1" customFormat="1" ht="21.75" customHeight="1">
      <c r="B101" s="34"/>
      <c r="C101" s="130" t="s">
        <v>229</v>
      </c>
      <c r="D101" s="130" t="s">
        <v>99</v>
      </c>
      <c r="E101" s="131" t="s">
        <v>1089</v>
      </c>
      <c r="F101" s="132" t="s">
        <v>1090</v>
      </c>
      <c r="G101" s="133" t="s">
        <v>1061</v>
      </c>
      <c r="H101" s="134">
        <v>1</v>
      </c>
      <c r="I101" s="135"/>
      <c r="J101" s="136">
        <f>ROUND(I101*H101,2)</f>
        <v>0</v>
      </c>
      <c r="K101" s="132" t="s">
        <v>188</v>
      </c>
      <c r="L101" s="34"/>
      <c r="M101" s="137" t="s">
        <v>44</v>
      </c>
      <c r="N101" s="138" t="s">
        <v>53</v>
      </c>
      <c r="P101" s="139">
        <f>O101*H101</f>
        <v>0</v>
      </c>
      <c r="Q101" s="139">
        <v>0</v>
      </c>
      <c r="R101" s="139">
        <f>Q101*H101</f>
        <v>0</v>
      </c>
      <c r="S101" s="139">
        <v>0</v>
      </c>
      <c r="T101" s="140">
        <f>S101*H101</f>
        <v>0</v>
      </c>
      <c r="AR101" s="141" t="s">
        <v>1062</v>
      </c>
      <c r="AT101" s="141" t="s">
        <v>99</v>
      </c>
      <c r="AU101" s="141" t="s">
        <v>92</v>
      </c>
      <c r="AY101" s="18" t="s">
        <v>184</v>
      </c>
      <c r="BE101" s="142">
        <f>IF(N101="základní",J101,0)</f>
        <v>0</v>
      </c>
      <c r="BF101" s="142">
        <f>IF(N101="snížená",J101,0)</f>
        <v>0</v>
      </c>
      <c r="BG101" s="142">
        <f>IF(N101="zákl. přenesená",J101,0)</f>
        <v>0</v>
      </c>
      <c r="BH101" s="142">
        <f>IF(N101="sníž. přenesená",J101,0)</f>
        <v>0</v>
      </c>
      <c r="BI101" s="142">
        <f>IF(N101="nulová",J101,0)</f>
        <v>0</v>
      </c>
      <c r="BJ101" s="18" t="s">
        <v>90</v>
      </c>
      <c r="BK101" s="142">
        <f>ROUND(I101*H101,2)</f>
        <v>0</v>
      </c>
      <c r="BL101" s="18" t="s">
        <v>1062</v>
      </c>
      <c r="BM101" s="141" t="s">
        <v>1091</v>
      </c>
    </row>
    <row r="102" spans="2:65" s="1" customFormat="1">
      <c r="B102" s="34"/>
      <c r="D102" s="143" t="s">
        <v>191</v>
      </c>
      <c r="F102" s="144" t="s">
        <v>1092</v>
      </c>
      <c r="I102" s="145"/>
      <c r="L102" s="34"/>
      <c r="M102" s="146"/>
      <c r="T102" s="55"/>
      <c r="AT102" s="18" t="s">
        <v>191</v>
      </c>
      <c r="AU102" s="18" t="s">
        <v>92</v>
      </c>
    </row>
    <row r="103" spans="2:65" s="1" customFormat="1" ht="33" customHeight="1">
      <c r="B103" s="34"/>
      <c r="C103" s="130" t="s">
        <v>235</v>
      </c>
      <c r="D103" s="130" t="s">
        <v>99</v>
      </c>
      <c r="E103" s="131" t="s">
        <v>1093</v>
      </c>
      <c r="F103" s="132" t="s">
        <v>1094</v>
      </c>
      <c r="G103" s="133" t="s">
        <v>1061</v>
      </c>
      <c r="H103" s="134">
        <v>1</v>
      </c>
      <c r="I103" s="135"/>
      <c r="J103" s="136">
        <f>ROUND(I103*H103,2)</f>
        <v>0</v>
      </c>
      <c r="K103" s="132" t="s">
        <v>188</v>
      </c>
      <c r="L103" s="34"/>
      <c r="M103" s="137" t="s">
        <v>44</v>
      </c>
      <c r="N103" s="138" t="s">
        <v>53</v>
      </c>
      <c r="P103" s="139">
        <f>O103*H103</f>
        <v>0</v>
      </c>
      <c r="Q103" s="139">
        <v>0</v>
      </c>
      <c r="R103" s="139">
        <f>Q103*H103</f>
        <v>0</v>
      </c>
      <c r="S103" s="139">
        <v>0</v>
      </c>
      <c r="T103" s="140">
        <f>S103*H103</f>
        <v>0</v>
      </c>
      <c r="AR103" s="141" t="s">
        <v>1062</v>
      </c>
      <c r="AT103" s="141" t="s">
        <v>99</v>
      </c>
      <c r="AU103" s="141" t="s">
        <v>92</v>
      </c>
      <c r="AY103" s="18" t="s">
        <v>184</v>
      </c>
      <c r="BE103" s="142">
        <f>IF(N103="základní",J103,0)</f>
        <v>0</v>
      </c>
      <c r="BF103" s="142">
        <f>IF(N103="snížená",J103,0)</f>
        <v>0</v>
      </c>
      <c r="BG103" s="142">
        <f>IF(N103="zákl. přenesená",J103,0)</f>
        <v>0</v>
      </c>
      <c r="BH103" s="142">
        <f>IF(N103="sníž. přenesená",J103,0)</f>
        <v>0</v>
      </c>
      <c r="BI103" s="142">
        <f>IF(N103="nulová",J103,0)</f>
        <v>0</v>
      </c>
      <c r="BJ103" s="18" t="s">
        <v>90</v>
      </c>
      <c r="BK103" s="142">
        <f>ROUND(I103*H103,2)</f>
        <v>0</v>
      </c>
      <c r="BL103" s="18" t="s">
        <v>1062</v>
      </c>
      <c r="BM103" s="141" t="s">
        <v>1095</v>
      </c>
    </row>
    <row r="104" spans="2:65" s="1" customFormat="1">
      <c r="B104" s="34"/>
      <c r="D104" s="143" t="s">
        <v>191</v>
      </c>
      <c r="F104" s="144" t="s">
        <v>1096</v>
      </c>
      <c r="I104" s="145"/>
      <c r="L104" s="34"/>
      <c r="M104" s="146"/>
      <c r="T104" s="55"/>
      <c r="AT104" s="18" t="s">
        <v>191</v>
      </c>
      <c r="AU104" s="18" t="s">
        <v>92</v>
      </c>
    </row>
    <row r="105" spans="2:65" s="1" customFormat="1" ht="49.05" customHeight="1">
      <c r="B105" s="34"/>
      <c r="C105" s="130" t="s">
        <v>241</v>
      </c>
      <c r="D105" s="130" t="s">
        <v>99</v>
      </c>
      <c r="E105" s="131" t="s">
        <v>1097</v>
      </c>
      <c r="F105" s="132" t="s">
        <v>1098</v>
      </c>
      <c r="G105" s="133" t="s">
        <v>1061</v>
      </c>
      <c r="H105" s="134">
        <v>1</v>
      </c>
      <c r="I105" s="135"/>
      <c r="J105" s="136">
        <f>ROUND(I105*H105,2)</f>
        <v>0</v>
      </c>
      <c r="K105" s="132" t="s">
        <v>188</v>
      </c>
      <c r="L105" s="34"/>
      <c r="M105" s="137" t="s">
        <v>44</v>
      </c>
      <c r="N105" s="138" t="s">
        <v>53</v>
      </c>
      <c r="P105" s="139">
        <f>O105*H105</f>
        <v>0</v>
      </c>
      <c r="Q105" s="139">
        <v>0</v>
      </c>
      <c r="R105" s="139">
        <f>Q105*H105</f>
        <v>0</v>
      </c>
      <c r="S105" s="139">
        <v>0</v>
      </c>
      <c r="T105" s="140">
        <f>S105*H105</f>
        <v>0</v>
      </c>
      <c r="AR105" s="141" t="s">
        <v>1062</v>
      </c>
      <c r="AT105" s="141" t="s">
        <v>99</v>
      </c>
      <c r="AU105" s="141" t="s">
        <v>92</v>
      </c>
      <c r="AY105" s="18" t="s">
        <v>184</v>
      </c>
      <c r="BE105" s="142">
        <f>IF(N105="základní",J105,0)</f>
        <v>0</v>
      </c>
      <c r="BF105" s="142">
        <f>IF(N105="snížená",J105,0)</f>
        <v>0</v>
      </c>
      <c r="BG105" s="142">
        <f>IF(N105="zákl. přenesená",J105,0)</f>
        <v>0</v>
      </c>
      <c r="BH105" s="142">
        <f>IF(N105="sníž. přenesená",J105,0)</f>
        <v>0</v>
      </c>
      <c r="BI105" s="142">
        <f>IF(N105="nulová",J105,0)</f>
        <v>0</v>
      </c>
      <c r="BJ105" s="18" t="s">
        <v>90</v>
      </c>
      <c r="BK105" s="142">
        <f>ROUND(I105*H105,2)</f>
        <v>0</v>
      </c>
      <c r="BL105" s="18" t="s">
        <v>1062</v>
      </c>
      <c r="BM105" s="141" t="s">
        <v>1099</v>
      </c>
    </row>
    <row r="106" spans="2:65" s="1" customFormat="1">
      <c r="B106" s="34"/>
      <c r="D106" s="143" t="s">
        <v>191</v>
      </c>
      <c r="F106" s="144" t="s">
        <v>1100</v>
      </c>
      <c r="I106" s="145"/>
      <c r="L106" s="34"/>
      <c r="M106" s="146"/>
      <c r="T106" s="55"/>
      <c r="AT106" s="18" t="s">
        <v>191</v>
      </c>
      <c r="AU106" s="18" t="s">
        <v>92</v>
      </c>
    </row>
    <row r="107" spans="2:65" s="11" customFormat="1" ht="22.8" customHeight="1">
      <c r="B107" s="118"/>
      <c r="D107" s="119" t="s">
        <v>81</v>
      </c>
      <c r="E107" s="128" t="s">
        <v>1101</v>
      </c>
      <c r="F107" s="128" t="s">
        <v>1102</v>
      </c>
      <c r="I107" s="121"/>
      <c r="J107" s="129">
        <f>BK107</f>
        <v>0</v>
      </c>
      <c r="L107" s="118"/>
      <c r="M107" s="123"/>
      <c r="P107" s="124">
        <f>SUM(P108:P113)</f>
        <v>0</v>
      </c>
      <c r="R107" s="124">
        <f>SUM(R108:R113)</f>
        <v>0</v>
      </c>
      <c r="T107" s="125">
        <f>SUM(T108:T113)</f>
        <v>0</v>
      </c>
      <c r="AR107" s="119" t="s">
        <v>216</v>
      </c>
      <c r="AT107" s="126" t="s">
        <v>81</v>
      </c>
      <c r="AU107" s="126" t="s">
        <v>90</v>
      </c>
      <c r="AY107" s="119" t="s">
        <v>184</v>
      </c>
      <c r="BK107" s="127">
        <f>SUM(BK108:BK113)</f>
        <v>0</v>
      </c>
    </row>
    <row r="108" spans="2:65" s="1" customFormat="1" ht="44.25" customHeight="1">
      <c r="B108" s="34"/>
      <c r="C108" s="130" t="s">
        <v>248</v>
      </c>
      <c r="D108" s="130" t="s">
        <v>99</v>
      </c>
      <c r="E108" s="131" t="s">
        <v>1103</v>
      </c>
      <c r="F108" s="132" t="s">
        <v>1104</v>
      </c>
      <c r="G108" s="133" t="s">
        <v>1061</v>
      </c>
      <c r="H108" s="134">
        <v>1</v>
      </c>
      <c r="I108" s="135"/>
      <c r="J108" s="136">
        <f>ROUND(I108*H108,2)</f>
        <v>0</v>
      </c>
      <c r="K108" s="132" t="s">
        <v>188</v>
      </c>
      <c r="L108" s="34"/>
      <c r="M108" s="137" t="s">
        <v>44</v>
      </c>
      <c r="N108" s="138" t="s">
        <v>53</v>
      </c>
      <c r="P108" s="139">
        <f>O108*H108</f>
        <v>0</v>
      </c>
      <c r="Q108" s="139">
        <v>0</v>
      </c>
      <c r="R108" s="139">
        <f>Q108*H108</f>
        <v>0</v>
      </c>
      <c r="S108" s="139">
        <v>0</v>
      </c>
      <c r="T108" s="140">
        <f>S108*H108</f>
        <v>0</v>
      </c>
      <c r="AR108" s="141" t="s">
        <v>1062</v>
      </c>
      <c r="AT108" s="141" t="s">
        <v>99</v>
      </c>
      <c r="AU108" s="141" t="s">
        <v>92</v>
      </c>
      <c r="AY108" s="18" t="s">
        <v>184</v>
      </c>
      <c r="BE108" s="142">
        <f>IF(N108="základní",J108,0)</f>
        <v>0</v>
      </c>
      <c r="BF108" s="142">
        <f>IF(N108="snížená",J108,0)</f>
        <v>0</v>
      </c>
      <c r="BG108" s="142">
        <f>IF(N108="zákl. přenesená",J108,0)</f>
        <v>0</v>
      </c>
      <c r="BH108" s="142">
        <f>IF(N108="sníž. přenesená",J108,0)</f>
        <v>0</v>
      </c>
      <c r="BI108" s="142">
        <f>IF(N108="nulová",J108,0)</f>
        <v>0</v>
      </c>
      <c r="BJ108" s="18" t="s">
        <v>90</v>
      </c>
      <c r="BK108" s="142">
        <f>ROUND(I108*H108,2)</f>
        <v>0</v>
      </c>
      <c r="BL108" s="18" t="s">
        <v>1062</v>
      </c>
      <c r="BM108" s="141" t="s">
        <v>1105</v>
      </c>
    </row>
    <row r="109" spans="2:65" s="1" customFormat="1">
      <c r="B109" s="34"/>
      <c r="D109" s="143" t="s">
        <v>191</v>
      </c>
      <c r="F109" s="144" t="s">
        <v>1106</v>
      </c>
      <c r="I109" s="145"/>
      <c r="L109" s="34"/>
      <c r="M109" s="146"/>
      <c r="T109" s="55"/>
      <c r="AT109" s="18" t="s">
        <v>191</v>
      </c>
      <c r="AU109" s="18" t="s">
        <v>92</v>
      </c>
    </row>
    <row r="110" spans="2:65" s="1" customFormat="1" ht="37.799999999999997" customHeight="1">
      <c r="B110" s="34"/>
      <c r="C110" s="130" t="s">
        <v>254</v>
      </c>
      <c r="D110" s="130" t="s">
        <v>99</v>
      </c>
      <c r="E110" s="131" t="s">
        <v>1107</v>
      </c>
      <c r="F110" s="132" t="s">
        <v>1108</v>
      </c>
      <c r="G110" s="133" t="s">
        <v>1061</v>
      </c>
      <c r="H110" s="134">
        <v>1</v>
      </c>
      <c r="I110" s="135"/>
      <c r="J110" s="136">
        <f>ROUND(I110*H110,2)</f>
        <v>0</v>
      </c>
      <c r="K110" s="132" t="s">
        <v>188</v>
      </c>
      <c r="L110" s="34"/>
      <c r="M110" s="137" t="s">
        <v>44</v>
      </c>
      <c r="N110" s="138" t="s">
        <v>53</v>
      </c>
      <c r="P110" s="139">
        <f>O110*H110</f>
        <v>0</v>
      </c>
      <c r="Q110" s="139">
        <v>0</v>
      </c>
      <c r="R110" s="139">
        <f>Q110*H110</f>
        <v>0</v>
      </c>
      <c r="S110" s="139">
        <v>0</v>
      </c>
      <c r="T110" s="140">
        <f>S110*H110</f>
        <v>0</v>
      </c>
      <c r="AR110" s="141" t="s">
        <v>1062</v>
      </c>
      <c r="AT110" s="141" t="s">
        <v>99</v>
      </c>
      <c r="AU110" s="141" t="s">
        <v>92</v>
      </c>
      <c r="AY110" s="18" t="s">
        <v>184</v>
      </c>
      <c r="BE110" s="142">
        <f>IF(N110="základní",J110,0)</f>
        <v>0</v>
      </c>
      <c r="BF110" s="142">
        <f>IF(N110="snížená",J110,0)</f>
        <v>0</v>
      </c>
      <c r="BG110" s="142">
        <f>IF(N110="zákl. přenesená",J110,0)</f>
        <v>0</v>
      </c>
      <c r="BH110" s="142">
        <f>IF(N110="sníž. přenesená",J110,0)</f>
        <v>0</v>
      </c>
      <c r="BI110" s="142">
        <f>IF(N110="nulová",J110,0)</f>
        <v>0</v>
      </c>
      <c r="BJ110" s="18" t="s">
        <v>90</v>
      </c>
      <c r="BK110" s="142">
        <f>ROUND(I110*H110,2)</f>
        <v>0</v>
      </c>
      <c r="BL110" s="18" t="s">
        <v>1062</v>
      </c>
      <c r="BM110" s="141" t="s">
        <v>1109</v>
      </c>
    </row>
    <row r="111" spans="2:65" s="1" customFormat="1">
      <c r="B111" s="34"/>
      <c r="D111" s="143" t="s">
        <v>191</v>
      </c>
      <c r="F111" s="144" t="s">
        <v>1110</v>
      </c>
      <c r="I111" s="145"/>
      <c r="L111" s="34"/>
      <c r="M111" s="146"/>
      <c r="T111" s="55"/>
      <c r="AT111" s="18" t="s">
        <v>191</v>
      </c>
      <c r="AU111" s="18" t="s">
        <v>92</v>
      </c>
    </row>
    <row r="112" spans="2:65" s="1" customFormat="1" ht="16.5" customHeight="1">
      <c r="B112" s="34"/>
      <c r="C112" s="130" t="s">
        <v>8</v>
      </c>
      <c r="D112" s="130" t="s">
        <v>99</v>
      </c>
      <c r="E112" s="131" t="s">
        <v>1111</v>
      </c>
      <c r="F112" s="132" t="s">
        <v>1112</v>
      </c>
      <c r="G112" s="133" t="s">
        <v>1061</v>
      </c>
      <c r="H112" s="134">
        <v>1</v>
      </c>
      <c r="I112" s="135"/>
      <c r="J112" s="136">
        <f>ROUND(I112*H112,2)</f>
        <v>0</v>
      </c>
      <c r="K112" s="132" t="s">
        <v>188</v>
      </c>
      <c r="L112" s="34"/>
      <c r="M112" s="137" t="s">
        <v>44</v>
      </c>
      <c r="N112" s="138" t="s">
        <v>53</v>
      </c>
      <c r="P112" s="139">
        <f>O112*H112</f>
        <v>0</v>
      </c>
      <c r="Q112" s="139">
        <v>0</v>
      </c>
      <c r="R112" s="139">
        <f>Q112*H112</f>
        <v>0</v>
      </c>
      <c r="S112" s="139">
        <v>0</v>
      </c>
      <c r="T112" s="140">
        <f>S112*H112</f>
        <v>0</v>
      </c>
      <c r="AR112" s="141" t="s">
        <v>1062</v>
      </c>
      <c r="AT112" s="141" t="s">
        <v>99</v>
      </c>
      <c r="AU112" s="141" t="s">
        <v>92</v>
      </c>
      <c r="AY112" s="18" t="s">
        <v>184</v>
      </c>
      <c r="BE112" s="142">
        <f>IF(N112="základní",J112,0)</f>
        <v>0</v>
      </c>
      <c r="BF112" s="142">
        <f>IF(N112="snížená",J112,0)</f>
        <v>0</v>
      </c>
      <c r="BG112" s="142">
        <f>IF(N112="zákl. přenesená",J112,0)</f>
        <v>0</v>
      </c>
      <c r="BH112" s="142">
        <f>IF(N112="sníž. přenesená",J112,0)</f>
        <v>0</v>
      </c>
      <c r="BI112" s="142">
        <f>IF(N112="nulová",J112,0)</f>
        <v>0</v>
      </c>
      <c r="BJ112" s="18" t="s">
        <v>90</v>
      </c>
      <c r="BK112" s="142">
        <f>ROUND(I112*H112,2)</f>
        <v>0</v>
      </c>
      <c r="BL112" s="18" t="s">
        <v>1062</v>
      </c>
      <c r="BM112" s="141" t="s">
        <v>1113</v>
      </c>
    </row>
    <row r="113" spans="2:65" s="1" customFormat="1">
      <c r="B113" s="34"/>
      <c r="D113" s="143" t="s">
        <v>191</v>
      </c>
      <c r="F113" s="144" t="s">
        <v>1114</v>
      </c>
      <c r="I113" s="145"/>
      <c r="L113" s="34"/>
      <c r="M113" s="146"/>
      <c r="T113" s="55"/>
      <c r="AT113" s="18" t="s">
        <v>191</v>
      </c>
      <c r="AU113" s="18" t="s">
        <v>92</v>
      </c>
    </row>
    <row r="114" spans="2:65" s="11" customFormat="1" ht="22.8" customHeight="1">
      <c r="B114" s="118"/>
      <c r="D114" s="119" t="s">
        <v>81</v>
      </c>
      <c r="E114" s="128" t="s">
        <v>1115</v>
      </c>
      <c r="F114" s="128" t="s">
        <v>1116</v>
      </c>
      <c r="I114" s="121"/>
      <c r="J114" s="129">
        <f>BK114</f>
        <v>0</v>
      </c>
      <c r="L114" s="118"/>
      <c r="M114" s="123"/>
      <c r="P114" s="124">
        <f>SUM(P115:P116)</f>
        <v>0</v>
      </c>
      <c r="R114" s="124">
        <f>SUM(R115:R116)</f>
        <v>0</v>
      </c>
      <c r="T114" s="125">
        <f>SUM(T115:T116)</f>
        <v>0</v>
      </c>
      <c r="AR114" s="119" t="s">
        <v>216</v>
      </c>
      <c r="AT114" s="126" t="s">
        <v>81</v>
      </c>
      <c r="AU114" s="126" t="s">
        <v>90</v>
      </c>
      <c r="AY114" s="119" t="s">
        <v>184</v>
      </c>
      <c r="BK114" s="127">
        <f>SUM(BK115:BK116)</f>
        <v>0</v>
      </c>
    </row>
    <row r="115" spans="2:65" s="1" customFormat="1" ht="44.25" customHeight="1">
      <c r="B115" s="34"/>
      <c r="C115" s="130" t="s">
        <v>267</v>
      </c>
      <c r="D115" s="130" t="s">
        <v>99</v>
      </c>
      <c r="E115" s="131" t="s">
        <v>1117</v>
      </c>
      <c r="F115" s="132" t="s">
        <v>1118</v>
      </c>
      <c r="G115" s="133" t="s">
        <v>1061</v>
      </c>
      <c r="H115" s="134">
        <v>1</v>
      </c>
      <c r="I115" s="135"/>
      <c r="J115" s="136">
        <f>ROUND(I115*H115,2)</f>
        <v>0</v>
      </c>
      <c r="K115" s="132" t="s">
        <v>188</v>
      </c>
      <c r="L115" s="34"/>
      <c r="M115" s="137" t="s">
        <v>44</v>
      </c>
      <c r="N115" s="138" t="s">
        <v>53</v>
      </c>
      <c r="P115" s="139">
        <f>O115*H115</f>
        <v>0</v>
      </c>
      <c r="Q115" s="139">
        <v>0</v>
      </c>
      <c r="R115" s="139">
        <f>Q115*H115</f>
        <v>0</v>
      </c>
      <c r="S115" s="139">
        <v>0</v>
      </c>
      <c r="T115" s="140">
        <f>S115*H115</f>
        <v>0</v>
      </c>
      <c r="AR115" s="141" t="s">
        <v>1062</v>
      </c>
      <c r="AT115" s="141" t="s">
        <v>99</v>
      </c>
      <c r="AU115" s="141" t="s">
        <v>92</v>
      </c>
      <c r="AY115" s="18" t="s">
        <v>184</v>
      </c>
      <c r="BE115" s="142">
        <f>IF(N115="základní",J115,0)</f>
        <v>0</v>
      </c>
      <c r="BF115" s="142">
        <f>IF(N115="snížená",J115,0)</f>
        <v>0</v>
      </c>
      <c r="BG115" s="142">
        <f>IF(N115="zákl. přenesená",J115,0)</f>
        <v>0</v>
      </c>
      <c r="BH115" s="142">
        <f>IF(N115="sníž. přenesená",J115,0)</f>
        <v>0</v>
      </c>
      <c r="BI115" s="142">
        <f>IF(N115="nulová",J115,0)</f>
        <v>0</v>
      </c>
      <c r="BJ115" s="18" t="s">
        <v>90</v>
      </c>
      <c r="BK115" s="142">
        <f>ROUND(I115*H115,2)</f>
        <v>0</v>
      </c>
      <c r="BL115" s="18" t="s">
        <v>1062</v>
      </c>
      <c r="BM115" s="141" t="s">
        <v>1119</v>
      </c>
    </row>
    <row r="116" spans="2:65" s="1" customFormat="1">
      <c r="B116" s="34"/>
      <c r="D116" s="143" t="s">
        <v>191</v>
      </c>
      <c r="F116" s="144" t="s">
        <v>1120</v>
      </c>
      <c r="I116" s="145"/>
      <c r="L116" s="34"/>
      <c r="M116" s="185"/>
      <c r="N116" s="186"/>
      <c r="O116" s="186"/>
      <c r="P116" s="186"/>
      <c r="Q116" s="186"/>
      <c r="R116" s="186"/>
      <c r="S116" s="186"/>
      <c r="T116" s="187"/>
      <c r="AT116" s="18" t="s">
        <v>191</v>
      </c>
      <c r="AU116" s="18" t="s">
        <v>92</v>
      </c>
    </row>
    <row r="117" spans="2:65" s="1" customFormat="1" ht="6.9" customHeight="1">
      <c r="B117" s="43"/>
      <c r="C117" s="44"/>
      <c r="D117" s="44"/>
      <c r="E117" s="44"/>
      <c r="F117" s="44"/>
      <c r="G117" s="44"/>
      <c r="H117" s="44"/>
      <c r="I117" s="44"/>
      <c r="J117" s="44"/>
      <c r="K117" s="44"/>
      <c r="L117" s="34"/>
    </row>
  </sheetData>
  <sheetProtection algorithmName="SHA-512" hashValue="T2itAoFXsCsuDv22V34lFMVhZeolkSyjy+gcimf9QmSfkTk0muZAmpU4iec0WJaXTWnLcUg7it1bkFuYTyLceA==" saltValue="cZCFLiuP49VSn9YOZNUawY31cDbOxZiSxkVWWeVQH6+HPj/iJ4yr8lsQVvzCTbBLrUR4LaFAVy4+u1Conffn+A==" spinCount="100000" sheet="1" objects="1" scenarios="1" formatColumns="0" formatRows="0" autoFilter="0"/>
  <autoFilter ref="C83:K116" xr:uid="{00000000-0009-0000-0000-000003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300-000000000000}"/>
    <hyperlink ref="F91" r:id="rId2" xr:uid="{00000000-0004-0000-0300-000001000000}"/>
    <hyperlink ref="F93" r:id="rId3" xr:uid="{00000000-0004-0000-0300-000002000000}"/>
    <hyperlink ref="F95" r:id="rId4" xr:uid="{00000000-0004-0000-0300-000003000000}"/>
    <hyperlink ref="F98" r:id="rId5" xr:uid="{00000000-0004-0000-0300-000004000000}"/>
    <hyperlink ref="F100" r:id="rId6" xr:uid="{00000000-0004-0000-0300-000005000000}"/>
    <hyperlink ref="F102" r:id="rId7" xr:uid="{00000000-0004-0000-0300-000006000000}"/>
    <hyperlink ref="F104" r:id="rId8" xr:uid="{00000000-0004-0000-0300-000007000000}"/>
    <hyperlink ref="F106" r:id="rId9" xr:uid="{00000000-0004-0000-0300-000008000000}"/>
    <hyperlink ref="F109" r:id="rId10" xr:uid="{00000000-0004-0000-0300-000009000000}"/>
    <hyperlink ref="F111" r:id="rId11" xr:uid="{00000000-0004-0000-0300-00000A000000}"/>
    <hyperlink ref="F113" r:id="rId12" xr:uid="{00000000-0004-0000-0300-00000B000000}"/>
    <hyperlink ref="F116" r:id="rId13" xr:uid="{00000000-0004-0000-0300-00000C000000}"/>
  </hyperlinks>
  <pageMargins left="0.39370078740157483" right="0.39370078740157483" top="0.39370078740157483" bottom="0.39370078740157483" header="0" footer="0"/>
  <pageSetup paperSize="9" scale="76" fitToHeight="100" orientation="portrait" blackAndWhite="1" r:id="rId14"/>
  <headerFooter>
    <oddHeader>&amp;LMěsto Dobříš - rekonstrukce ul. U Pivovaru a ul. Part. Svobody - cyklo - 2. ETAPA VÝSTAVBY&amp;CDOPAS s.r.o.&amp;RPOLOŽKOVÝ VÝKAZ VÝMĚR</oddHeader>
    <oddFooter>&amp;LVON - Vedlejší a ostatní náklady&amp;CStrana &amp;P z &amp;N&amp;RPoložkový soupis prací</oddFooter>
  </headerFooter>
  <drawing r:id="rId1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146"/>
  <sheetViews>
    <sheetView showGridLines="0" workbookViewId="0"/>
  </sheetViews>
  <sheetFormatPr defaultRowHeight="10.199999999999999"/>
  <cols>
    <col min="1" max="1" width="8.28515625" customWidth="1"/>
    <col min="2" max="2" width="1.7109375" customWidth="1"/>
    <col min="3" max="3" width="25" customWidth="1"/>
    <col min="4" max="4" width="75.855468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/>
    <row r="2" spans="2:8" ht="36.9" customHeight="1"/>
    <row r="3" spans="2:8" ht="6.9" customHeight="1">
      <c r="B3" s="19"/>
      <c r="C3" s="20"/>
      <c r="D3" s="20"/>
      <c r="E3" s="20"/>
      <c r="F3" s="20"/>
      <c r="G3" s="20"/>
      <c r="H3" s="21"/>
    </row>
    <row r="4" spans="2:8" ht="24.9" customHeight="1">
      <c r="B4" s="21"/>
      <c r="C4" s="22" t="s">
        <v>1121</v>
      </c>
      <c r="H4" s="21"/>
    </row>
    <row r="5" spans="2:8" ht="12" customHeight="1">
      <c r="B5" s="21"/>
      <c r="C5" s="25" t="s">
        <v>13</v>
      </c>
      <c r="D5" s="300" t="s">
        <v>14</v>
      </c>
      <c r="E5" s="296"/>
      <c r="F5" s="296"/>
      <c r="H5" s="21"/>
    </row>
    <row r="6" spans="2:8" ht="36.9" customHeight="1">
      <c r="B6" s="21"/>
      <c r="C6" s="27" t="s">
        <v>16</v>
      </c>
      <c r="D6" s="297" t="s">
        <v>17</v>
      </c>
      <c r="E6" s="296"/>
      <c r="F6" s="296"/>
      <c r="H6" s="21"/>
    </row>
    <row r="7" spans="2:8" ht="24.75" customHeight="1">
      <c r="B7" s="21"/>
      <c r="C7" s="28" t="s">
        <v>24</v>
      </c>
      <c r="D7" s="51" t="str">
        <f>'Rekapitulace stavby'!AN8</f>
        <v>13. 6. 2024</v>
      </c>
      <c r="H7" s="21"/>
    </row>
    <row r="8" spans="2:8" s="1" customFormat="1" ht="10.8" customHeight="1">
      <c r="B8" s="34"/>
      <c r="H8" s="34"/>
    </row>
    <row r="9" spans="2:8" s="10" customFormat="1" ht="29.25" customHeight="1">
      <c r="B9" s="110"/>
      <c r="C9" s="111" t="s">
        <v>63</v>
      </c>
      <c r="D9" s="112" t="s">
        <v>64</v>
      </c>
      <c r="E9" s="112" t="s">
        <v>171</v>
      </c>
      <c r="F9" s="113" t="s">
        <v>1122</v>
      </c>
      <c r="H9" s="110"/>
    </row>
    <row r="10" spans="2:8" s="1" customFormat="1" ht="26.4" customHeight="1">
      <c r="B10" s="34"/>
      <c r="C10" s="192" t="s">
        <v>1123</v>
      </c>
      <c r="D10" s="192" t="s">
        <v>88</v>
      </c>
      <c r="H10" s="34"/>
    </row>
    <row r="11" spans="2:8" s="1" customFormat="1" ht="16.8" customHeight="1">
      <c r="B11" s="34"/>
      <c r="C11" s="193" t="s">
        <v>99</v>
      </c>
      <c r="D11" s="194" t="s">
        <v>100</v>
      </c>
      <c r="E11" s="195" t="s">
        <v>101</v>
      </c>
      <c r="F11" s="196">
        <v>11.55</v>
      </c>
      <c r="H11" s="34"/>
    </row>
    <row r="12" spans="2:8" s="1" customFormat="1" ht="16.8" customHeight="1">
      <c r="B12" s="34"/>
      <c r="C12" s="197" t="s">
        <v>44</v>
      </c>
      <c r="D12" s="197" t="s">
        <v>1124</v>
      </c>
      <c r="E12" s="18" t="s">
        <v>44</v>
      </c>
      <c r="F12" s="198">
        <v>11.55</v>
      </c>
      <c r="H12" s="34"/>
    </row>
    <row r="13" spans="2:8" s="1" customFormat="1" ht="16.8" customHeight="1">
      <c r="B13" s="34"/>
      <c r="C13" s="199" t="s">
        <v>1125</v>
      </c>
      <c r="H13" s="34"/>
    </row>
    <row r="14" spans="2:8" s="1" customFormat="1" ht="16.8" customHeight="1">
      <c r="B14" s="34"/>
      <c r="C14" s="197" t="s">
        <v>444</v>
      </c>
      <c r="D14" s="197" t="s">
        <v>1126</v>
      </c>
      <c r="E14" s="18" t="s">
        <v>101</v>
      </c>
      <c r="F14" s="198">
        <v>11.55</v>
      </c>
      <c r="H14" s="34"/>
    </row>
    <row r="15" spans="2:8" s="1" customFormat="1" ht="16.8" customHeight="1">
      <c r="B15" s="34"/>
      <c r="C15" s="193" t="s">
        <v>104</v>
      </c>
      <c r="D15" s="194" t="s">
        <v>105</v>
      </c>
      <c r="E15" s="195" t="s">
        <v>106</v>
      </c>
      <c r="F15" s="196">
        <v>7.01</v>
      </c>
      <c r="H15" s="34"/>
    </row>
    <row r="16" spans="2:8" s="1" customFormat="1" ht="16.8" customHeight="1">
      <c r="B16" s="34"/>
      <c r="C16" s="197" t="s">
        <v>44</v>
      </c>
      <c r="D16" s="197" t="s">
        <v>1127</v>
      </c>
      <c r="E16" s="18" t="s">
        <v>44</v>
      </c>
      <c r="F16" s="198">
        <v>7.01</v>
      </c>
      <c r="H16" s="34"/>
    </row>
    <row r="17" spans="2:8" s="1" customFormat="1" ht="16.8" customHeight="1">
      <c r="B17" s="34"/>
      <c r="C17" s="199" t="s">
        <v>1125</v>
      </c>
      <c r="H17" s="34"/>
    </row>
    <row r="18" spans="2:8" s="1" customFormat="1" ht="16.8" customHeight="1">
      <c r="B18" s="34"/>
      <c r="C18" s="197" t="s">
        <v>388</v>
      </c>
      <c r="D18" s="197" t="s">
        <v>1128</v>
      </c>
      <c r="E18" s="18" t="s">
        <v>101</v>
      </c>
      <c r="F18" s="198">
        <v>1427.655</v>
      </c>
      <c r="H18" s="34"/>
    </row>
    <row r="19" spans="2:8" s="1" customFormat="1" ht="20.399999999999999">
      <c r="B19" s="34"/>
      <c r="C19" s="197" t="s">
        <v>695</v>
      </c>
      <c r="D19" s="197" t="s">
        <v>1129</v>
      </c>
      <c r="E19" s="18" t="s">
        <v>106</v>
      </c>
      <c r="F19" s="198">
        <v>221.88</v>
      </c>
      <c r="H19" s="34"/>
    </row>
    <row r="20" spans="2:8" s="1" customFormat="1" ht="16.8" customHeight="1">
      <c r="B20" s="34"/>
      <c r="C20" s="197" t="s">
        <v>734</v>
      </c>
      <c r="D20" s="197" t="s">
        <v>1130</v>
      </c>
      <c r="E20" s="18" t="s">
        <v>106</v>
      </c>
      <c r="F20" s="198">
        <v>328.52300000000002</v>
      </c>
      <c r="H20" s="34"/>
    </row>
    <row r="21" spans="2:8" s="1" customFormat="1" ht="16.8" customHeight="1">
      <c r="B21" s="34"/>
      <c r="C21" s="197" t="s">
        <v>754</v>
      </c>
      <c r="D21" s="197" t="s">
        <v>1131</v>
      </c>
      <c r="E21" s="18" t="s">
        <v>101</v>
      </c>
      <c r="F21" s="198">
        <v>1427.655</v>
      </c>
      <c r="H21" s="34"/>
    </row>
    <row r="22" spans="2:8" s="1" customFormat="1" ht="16.8" customHeight="1">
      <c r="B22" s="34"/>
      <c r="C22" s="197" t="s">
        <v>710</v>
      </c>
      <c r="D22" s="197" t="s">
        <v>711</v>
      </c>
      <c r="E22" s="18" t="s">
        <v>106</v>
      </c>
      <c r="F22" s="198">
        <v>7.15</v>
      </c>
      <c r="H22" s="34"/>
    </row>
    <row r="23" spans="2:8" s="1" customFormat="1" ht="16.8" customHeight="1">
      <c r="B23" s="34"/>
      <c r="C23" s="193" t="s">
        <v>109</v>
      </c>
      <c r="D23" s="194" t="s">
        <v>110</v>
      </c>
      <c r="E23" s="195" t="s">
        <v>106</v>
      </c>
      <c r="F23" s="196">
        <v>186.27</v>
      </c>
      <c r="H23" s="34"/>
    </row>
    <row r="24" spans="2:8" s="1" customFormat="1" ht="20.399999999999999">
      <c r="B24" s="34"/>
      <c r="C24" s="197" t="s">
        <v>44</v>
      </c>
      <c r="D24" s="197" t="s">
        <v>1132</v>
      </c>
      <c r="E24" s="18" t="s">
        <v>44</v>
      </c>
      <c r="F24" s="198">
        <v>186.27</v>
      </c>
      <c r="H24" s="34"/>
    </row>
    <row r="25" spans="2:8" s="1" customFormat="1" ht="16.8" customHeight="1">
      <c r="B25" s="34"/>
      <c r="C25" s="199" t="s">
        <v>1125</v>
      </c>
      <c r="H25" s="34"/>
    </row>
    <row r="26" spans="2:8" s="1" customFormat="1" ht="16.8" customHeight="1">
      <c r="B26" s="34"/>
      <c r="C26" s="197" t="s">
        <v>388</v>
      </c>
      <c r="D26" s="197" t="s">
        <v>1128</v>
      </c>
      <c r="E26" s="18" t="s">
        <v>101</v>
      </c>
      <c r="F26" s="198">
        <v>1427.655</v>
      </c>
      <c r="H26" s="34"/>
    </row>
    <row r="27" spans="2:8" s="1" customFormat="1" ht="20.399999999999999">
      <c r="B27" s="34"/>
      <c r="C27" s="197" t="s">
        <v>695</v>
      </c>
      <c r="D27" s="197" t="s">
        <v>1129</v>
      </c>
      <c r="E27" s="18" t="s">
        <v>106</v>
      </c>
      <c r="F27" s="198">
        <v>221.88</v>
      </c>
      <c r="H27" s="34"/>
    </row>
    <row r="28" spans="2:8" s="1" customFormat="1" ht="16.8" customHeight="1">
      <c r="B28" s="34"/>
      <c r="C28" s="197" t="s">
        <v>754</v>
      </c>
      <c r="D28" s="197" t="s">
        <v>1131</v>
      </c>
      <c r="E28" s="18" t="s">
        <v>101</v>
      </c>
      <c r="F28" s="198">
        <v>1427.655</v>
      </c>
      <c r="H28" s="34"/>
    </row>
    <row r="29" spans="2:8" s="1" customFormat="1" ht="16.8" customHeight="1">
      <c r="B29" s="34"/>
      <c r="C29" s="197" t="s">
        <v>700</v>
      </c>
      <c r="D29" s="197" t="s">
        <v>701</v>
      </c>
      <c r="E29" s="18" t="s">
        <v>106</v>
      </c>
      <c r="F29" s="198">
        <v>189.995</v>
      </c>
      <c r="H29" s="34"/>
    </row>
    <row r="30" spans="2:8" s="1" customFormat="1" ht="16.8" customHeight="1">
      <c r="B30" s="34"/>
      <c r="C30" s="193" t="s">
        <v>112</v>
      </c>
      <c r="D30" s="194" t="s">
        <v>113</v>
      </c>
      <c r="E30" s="195" t="s">
        <v>106</v>
      </c>
      <c r="F30" s="196">
        <v>28.6</v>
      </c>
      <c r="H30" s="34"/>
    </row>
    <row r="31" spans="2:8" s="1" customFormat="1" ht="16.8" customHeight="1">
      <c r="B31" s="34"/>
      <c r="C31" s="197" t="s">
        <v>44</v>
      </c>
      <c r="D31" s="197" t="s">
        <v>1133</v>
      </c>
      <c r="E31" s="18" t="s">
        <v>44</v>
      </c>
      <c r="F31" s="198">
        <v>28.6</v>
      </c>
      <c r="H31" s="34"/>
    </row>
    <row r="32" spans="2:8" s="1" customFormat="1" ht="16.8" customHeight="1">
      <c r="B32" s="34"/>
      <c r="C32" s="199" t="s">
        <v>1125</v>
      </c>
      <c r="H32" s="34"/>
    </row>
    <row r="33" spans="2:8" s="1" customFormat="1" ht="16.8" customHeight="1">
      <c r="B33" s="34"/>
      <c r="C33" s="197" t="s">
        <v>388</v>
      </c>
      <c r="D33" s="197" t="s">
        <v>1128</v>
      </c>
      <c r="E33" s="18" t="s">
        <v>101</v>
      </c>
      <c r="F33" s="198">
        <v>1427.655</v>
      </c>
      <c r="H33" s="34"/>
    </row>
    <row r="34" spans="2:8" s="1" customFormat="1" ht="20.399999999999999">
      <c r="B34" s="34"/>
      <c r="C34" s="197" t="s">
        <v>695</v>
      </c>
      <c r="D34" s="197" t="s">
        <v>1129</v>
      </c>
      <c r="E34" s="18" t="s">
        <v>106</v>
      </c>
      <c r="F34" s="198">
        <v>221.88</v>
      </c>
      <c r="H34" s="34"/>
    </row>
    <row r="35" spans="2:8" s="1" customFormat="1" ht="16.8" customHeight="1">
      <c r="B35" s="34"/>
      <c r="C35" s="197" t="s">
        <v>754</v>
      </c>
      <c r="D35" s="197" t="s">
        <v>1131</v>
      </c>
      <c r="E35" s="18" t="s">
        <v>101</v>
      </c>
      <c r="F35" s="198">
        <v>1427.655</v>
      </c>
      <c r="H35" s="34"/>
    </row>
    <row r="36" spans="2:8" s="1" customFormat="1" ht="16.8" customHeight="1">
      <c r="B36" s="34"/>
      <c r="C36" s="197" t="s">
        <v>705</v>
      </c>
      <c r="D36" s="197" t="s">
        <v>706</v>
      </c>
      <c r="E36" s="18" t="s">
        <v>106</v>
      </c>
      <c r="F36" s="198">
        <v>29.172000000000001</v>
      </c>
      <c r="H36" s="34"/>
    </row>
    <row r="37" spans="2:8" s="1" customFormat="1" ht="16.8" customHeight="1">
      <c r="B37" s="34"/>
      <c r="C37" s="193" t="s">
        <v>115</v>
      </c>
      <c r="D37" s="194" t="s">
        <v>116</v>
      </c>
      <c r="E37" s="195" t="s">
        <v>106</v>
      </c>
      <c r="F37" s="196">
        <v>34.24</v>
      </c>
      <c r="H37" s="34"/>
    </row>
    <row r="38" spans="2:8" s="1" customFormat="1" ht="16.8" customHeight="1">
      <c r="B38" s="34"/>
      <c r="C38" s="197" t="s">
        <v>44</v>
      </c>
      <c r="D38" s="197" t="s">
        <v>1134</v>
      </c>
      <c r="E38" s="18" t="s">
        <v>44</v>
      </c>
      <c r="F38" s="198">
        <v>34.24</v>
      </c>
      <c r="H38" s="34"/>
    </row>
    <row r="39" spans="2:8" s="1" customFormat="1" ht="16.8" customHeight="1">
      <c r="B39" s="34"/>
      <c r="C39" s="199" t="s">
        <v>1125</v>
      </c>
      <c r="H39" s="34"/>
    </row>
    <row r="40" spans="2:8" s="1" customFormat="1" ht="16.8" customHeight="1">
      <c r="B40" s="34"/>
      <c r="C40" s="197" t="s">
        <v>388</v>
      </c>
      <c r="D40" s="197" t="s">
        <v>1128</v>
      </c>
      <c r="E40" s="18" t="s">
        <v>101</v>
      </c>
      <c r="F40" s="198">
        <v>1427.655</v>
      </c>
      <c r="H40" s="34"/>
    </row>
    <row r="41" spans="2:8" s="1" customFormat="1" ht="16.8" customHeight="1">
      <c r="B41" s="34"/>
      <c r="C41" s="197" t="s">
        <v>674</v>
      </c>
      <c r="D41" s="197" t="s">
        <v>1135</v>
      </c>
      <c r="E41" s="18" t="s">
        <v>106</v>
      </c>
      <c r="F41" s="198">
        <v>299.23</v>
      </c>
      <c r="H41" s="34"/>
    </row>
    <row r="42" spans="2:8" s="1" customFormat="1" ht="16.8" customHeight="1">
      <c r="B42" s="34"/>
      <c r="C42" s="197" t="s">
        <v>734</v>
      </c>
      <c r="D42" s="197" t="s">
        <v>1130</v>
      </c>
      <c r="E42" s="18" t="s">
        <v>106</v>
      </c>
      <c r="F42" s="198">
        <v>328.52300000000002</v>
      </c>
      <c r="H42" s="34"/>
    </row>
    <row r="43" spans="2:8" s="1" customFormat="1" ht="16.8" customHeight="1">
      <c r="B43" s="34"/>
      <c r="C43" s="197" t="s">
        <v>754</v>
      </c>
      <c r="D43" s="197" t="s">
        <v>1131</v>
      </c>
      <c r="E43" s="18" t="s">
        <v>101</v>
      </c>
      <c r="F43" s="198">
        <v>1427.655</v>
      </c>
      <c r="H43" s="34"/>
    </row>
    <row r="44" spans="2:8" s="1" customFormat="1" ht="16.8" customHeight="1">
      <c r="B44" s="34"/>
      <c r="C44" s="197" t="s">
        <v>680</v>
      </c>
      <c r="D44" s="197" t="s">
        <v>681</v>
      </c>
      <c r="E44" s="18" t="s">
        <v>106</v>
      </c>
      <c r="F44" s="198">
        <v>34.924999999999997</v>
      </c>
      <c r="H44" s="34"/>
    </row>
    <row r="45" spans="2:8" s="1" customFormat="1" ht="16.8" customHeight="1">
      <c r="B45" s="34"/>
      <c r="C45" s="193" t="s">
        <v>118</v>
      </c>
      <c r="D45" s="194" t="s">
        <v>119</v>
      </c>
      <c r="E45" s="195" t="s">
        <v>106</v>
      </c>
      <c r="F45" s="196">
        <v>252.99</v>
      </c>
      <c r="H45" s="34"/>
    </row>
    <row r="46" spans="2:8" s="1" customFormat="1" ht="16.8" customHeight="1">
      <c r="B46" s="34"/>
      <c r="C46" s="197" t="s">
        <v>44</v>
      </c>
      <c r="D46" s="197" t="s">
        <v>1136</v>
      </c>
      <c r="E46" s="18" t="s">
        <v>44</v>
      </c>
      <c r="F46" s="198">
        <v>252.99</v>
      </c>
      <c r="H46" s="34"/>
    </row>
    <row r="47" spans="2:8" s="1" customFormat="1" ht="16.8" customHeight="1">
      <c r="B47" s="34"/>
      <c r="C47" s="199" t="s">
        <v>1125</v>
      </c>
      <c r="H47" s="34"/>
    </row>
    <row r="48" spans="2:8" s="1" customFormat="1" ht="16.8" customHeight="1">
      <c r="B48" s="34"/>
      <c r="C48" s="197" t="s">
        <v>388</v>
      </c>
      <c r="D48" s="197" t="s">
        <v>1128</v>
      </c>
      <c r="E48" s="18" t="s">
        <v>101</v>
      </c>
      <c r="F48" s="198">
        <v>1427.655</v>
      </c>
      <c r="H48" s="34"/>
    </row>
    <row r="49" spans="2:8" s="1" customFormat="1" ht="16.8" customHeight="1">
      <c r="B49" s="34"/>
      <c r="C49" s="197" t="s">
        <v>674</v>
      </c>
      <c r="D49" s="197" t="s">
        <v>1135</v>
      </c>
      <c r="E49" s="18" t="s">
        <v>106</v>
      </c>
      <c r="F49" s="198">
        <v>299.23</v>
      </c>
      <c r="H49" s="34"/>
    </row>
    <row r="50" spans="2:8" s="1" customFormat="1" ht="16.8" customHeight="1">
      <c r="B50" s="34"/>
      <c r="C50" s="197" t="s">
        <v>734</v>
      </c>
      <c r="D50" s="197" t="s">
        <v>1130</v>
      </c>
      <c r="E50" s="18" t="s">
        <v>106</v>
      </c>
      <c r="F50" s="198">
        <v>328.52300000000002</v>
      </c>
      <c r="H50" s="34"/>
    </row>
    <row r="51" spans="2:8" s="1" customFormat="1" ht="16.8" customHeight="1">
      <c r="B51" s="34"/>
      <c r="C51" s="197" t="s">
        <v>754</v>
      </c>
      <c r="D51" s="197" t="s">
        <v>1131</v>
      </c>
      <c r="E51" s="18" t="s">
        <v>101</v>
      </c>
      <c r="F51" s="198">
        <v>1427.655</v>
      </c>
      <c r="H51" s="34"/>
    </row>
    <row r="52" spans="2:8" s="1" customFormat="1" ht="16.8" customHeight="1">
      <c r="B52" s="34"/>
      <c r="C52" s="197" t="s">
        <v>690</v>
      </c>
      <c r="D52" s="197" t="s">
        <v>691</v>
      </c>
      <c r="E52" s="18" t="s">
        <v>106</v>
      </c>
      <c r="F52" s="198">
        <v>258.05</v>
      </c>
      <c r="H52" s="34"/>
    </row>
    <row r="53" spans="2:8" s="1" customFormat="1" ht="16.8" customHeight="1">
      <c r="B53" s="34"/>
      <c r="C53" s="193" t="s">
        <v>122</v>
      </c>
      <c r="D53" s="194" t="s">
        <v>123</v>
      </c>
      <c r="E53" s="195" t="s">
        <v>106</v>
      </c>
      <c r="F53" s="196">
        <v>12</v>
      </c>
      <c r="H53" s="34"/>
    </row>
    <row r="54" spans="2:8" s="1" customFormat="1" ht="16.8" customHeight="1">
      <c r="B54" s="34"/>
      <c r="C54" s="197" t="s">
        <v>44</v>
      </c>
      <c r="D54" s="197" t="s">
        <v>1137</v>
      </c>
      <c r="E54" s="18" t="s">
        <v>44</v>
      </c>
      <c r="F54" s="198">
        <v>12</v>
      </c>
      <c r="H54" s="34"/>
    </row>
    <row r="55" spans="2:8" s="1" customFormat="1" ht="16.8" customHeight="1">
      <c r="B55" s="34"/>
      <c r="C55" s="199" t="s">
        <v>1125</v>
      </c>
      <c r="H55" s="34"/>
    </row>
    <row r="56" spans="2:8" s="1" customFormat="1" ht="16.8" customHeight="1">
      <c r="B56" s="34"/>
      <c r="C56" s="197" t="s">
        <v>388</v>
      </c>
      <c r="D56" s="197" t="s">
        <v>1128</v>
      </c>
      <c r="E56" s="18" t="s">
        <v>101</v>
      </c>
      <c r="F56" s="198">
        <v>1427.655</v>
      </c>
      <c r="H56" s="34"/>
    </row>
    <row r="57" spans="2:8" s="1" customFormat="1" ht="16.8" customHeight="1">
      <c r="B57" s="34"/>
      <c r="C57" s="197" t="s">
        <v>674</v>
      </c>
      <c r="D57" s="197" t="s">
        <v>1135</v>
      </c>
      <c r="E57" s="18" t="s">
        <v>106</v>
      </c>
      <c r="F57" s="198">
        <v>299.23</v>
      </c>
      <c r="H57" s="34"/>
    </row>
    <row r="58" spans="2:8" s="1" customFormat="1" ht="16.8" customHeight="1">
      <c r="B58" s="34"/>
      <c r="C58" s="197" t="s">
        <v>734</v>
      </c>
      <c r="D58" s="197" t="s">
        <v>1130</v>
      </c>
      <c r="E58" s="18" t="s">
        <v>106</v>
      </c>
      <c r="F58" s="198">
        <v>328.52300000000002</v>
      </c>
      <c r="H58" s="34"/>
    </row>
    <row r="59" spans="2:8" s="1" customFormat="1" ht="16.8" customHeight="1">
      <c r="B59" s="34"/>
      <c r="C59" s="197" t="s">
        <v>754</v>
      </c>
      <c r="D59" s="197" t="s">
        <v>1131</v>
      </c>
      <c r="E59" s="18" t="s">
        <v>101</v>
      </c>
      <c r="F59" s="198">
        <v>1427.655</v>
      </c>
      <c r="H59" s="34"/>
    </row>
    <row r="60" spans="2:8" s="1" customFormat="1" ht="16.8" customHeight="1">
      <c r="B60" s="34"/>
      <c r="C60" s="197" t="s">
        <v>685</v>
      </c>
      <c r="D60" s="197" t="s">
        <v>686</v>
      </c>
      <c r="E60" s="18" t="s">
        <v>106</v>
      </c>
      <c r="F60" s="198">
        <v>12.24</v>
      </c>
      <c r="H60" s="34"/>
    </row>
    <row r="61" spans="2:8" s="1" customFormat="1" ht="16.8" customHeight="1">
      <c r="B61" s="34"/>
      <c r="C61" s="193" t="s">
        <v>125</v>
      </c>
      <c r="D61" s="194" t="s">
        <v>126</v>
      </c>
      <c r="E61" s="195" t="s">
        <v>101</v>
      </c>
      <c r="F61" s="196">
        <v>661.24</v>
      </c>
      <c r="H61" s="34"/>
    </row>
    <row r="62" spans="2:8" s="1" customFormat="1" ht="16.8" customHeight="1">
      <c r="B62" s="34"/>
      <c r="C62" s="197" t="s">
        <v>44</v>
      </c>
      <c r="D62" s="197" t="s">
        <v>1138</v>
      </c>
      <c r="E62" s="18" t="s">
        <v>44</v>
      </c>
      <c r="F62" s="198">
        <v>661.24</v>
      </c>
      <c r="H62" s="34"/>
    </row>
    <row r="63" spans="2:8" s="1" customFormat="1" ht="16.8" customHeight="1">
      <c r="B63" s="34"/>
      <c r="C63" s="199" t="s">
        <v>1125</v>
      </c>
      <c r="H63" s="34"/>
    </row>
    <row r="64" spans="2:8" s="1" customFormat="1" ht="16.8" customHeight="1">
      <c r="B64" s="34"/>
      <c r="C64" s="197" t="s">
        <v>388</v>
      </c>
      <c r="D64" s="197" t="s">
        <v>1128</v>
      </c>
      <c r="E64" s="18" t="s">
        <v>101</v>
      </c>
      <c r="F64" s="198">
        <v>1427.655</v>
      </c>
      <c r="H64" s="34"/>
    </row>
    <row r="65" spans="2:8" s="1" customFormat="1" ht="16.8" customHeight="1">
      <c r="B65" s="34"/>
      <c r="C65" s="197" t="s">
        <v>413</v>
      </c>
      <c r="D65" s="197" t="s">
        <v>1139</v>
      </c>
      <c r="E65" s="18" t="s">
        <v>101</v>
      </c>
      <c r="F65" s="198">
        <v>747.73</v>
      </c>
      <c r="H65" s="34"/>
    </row>
    <row r="66" spans="2:8" s="1" customFormat="1" ht="16.8" customHeight="1">
      <c r="B66" s="34"/>
      <c r="C66" s="197" t="s">
        <v>490</v>
      </c>
      <c r="D66" s="197" t="s">
        <v>1140</v>
      </c>
      <c r="E66" s="18" t="s">
        <v>101</v>
      </c>
      <c r="F66" s="198">
        <v>678.18</v>
      </c>
      <c r="H66" s="34"/>
    </row>
    <row r="67" spans="2:8" s="1" customFormat="1" ht="16.8" customHeight="1">
      <c r="B67" s="34"/>
      <c r="C67" s="197" t="s">
        <v>754</v>
      </c>
      <c r="D67" s="197" t="s">
        <v>1131</v>
      </c>
      <c r="E67" s="18" t="s">
        <v>101</v>
      </c>
      <c r="F67" s="198">
        <v>1427.655</v>
      </c>
      <c r="H67" s="34"/>
    </row>
    <row r="68" spans="2:8" s="1" customFormat="1" ht="16.8" customHeight="1">
      <c r="B68" s="34"/>
      <c r="C68" s="197" t="s">
        <v>484</v>
      </c>
      <c r="D68" s="197" t="s">
        <v>485</v>
      </c>
      <c r="E68" s="18" t="s">
        <v>101</v>
      </c>
      <c r="F68" s="198">
        <v>667.85199999999998</v>
      </c>
      <c r="H68" s="34"/>
    </row>
    <row r="69" spans="2:8" s="1" customFormat="1" ht="16.8" customHeight="1">
      <c r="B69" s="34"/>
      <c r="C69" s="193" t="s">
        <v>128</v>
      </c>
      <c r="D69" s="194" t="s">
        <v>129</v>
      </c>
      <c r="E69" s="195" t="s">
        <v>101</v>
      </c>
      <c r="F69" s="196">
        <v>16.940000000000001</v>
      </c>
      <c r="H69" s="34"/>
    </row>
    <row r="70" spans="2:8" s="1" customFormat="1" ht="16.8" customHeight="1">
      <c r="B70" s="34"/>
      <c r="C70" s="197" t="s">
        <v>44</v>
      </c>
      <c r="D70" s="197" t="s">
        <v>1141</v>
      </c>
      <c r="E70" s="18" t="s">
        <v>44</v>
      </c>
      <c r="F70" s="198">
        <v>16.940000000000001</v>
      </c>
      <c r="H70" s="34"/>
    </row>
    <row r="71" spans="2:8" s="1" customFormat="1" ht="16.8" customHeight="1">
      <c r="B71" s="34"/>
      <c r="C71" s="199" t="s">
        <v>1125</v>
      </c>
      <c r="H71" s="34"/>
    </row>
    <row r="72" spans="2:8" s="1" customFormat="1" ht="16.8" customHeight="1">
      <c r="B72" s="34"/>
      <c r="C72" s="197" t="s">
        <v>388</v>
      </c>
      <c r="D72" s="197" t="s">
        <v>1128</v>
      </c>
      <c r="E72" s="18" t="s">
        <v>101</v>
      </c>
      <c r="F72" s="198">
        <v>1427.655</v>
      </c>
      <c r="H72" s="34"/>
    </row>
    <row r="73" spans="2:8" s="1" customFormat="1" ht="16.8" customHeight="1">
      <c r="B73" s="34"/>
      <c r="C73" s="197" t="s">
        <v>413</v>
      </c>
      <c r="D73" s="197" t="s">
        <v>1139</v>
      </c>
      <c r="E73" s="18" t="s">
        <v>101</v>
      </c>
      <c r="F73" s="198">
        <v>747.73</v>
      </c>
      <c r="H73" s="34"/>
    </row>
    <row r="74" spans="2:8" s="1" customFormat="1" ht="16.8" customHeight="1">
      <c r="B74" s="34"/>
      <c r="C74" s="197" t="s">
        <v>490</v>
      </c>
      <c r="D74" s="197" t="s">
        <v>1140</v>
      </c>
      <c r="E74" s="18" t="s">
        <v>101</v>
      </c>
      <c r="F74" s="198">
        <v>678.18</v>
      </c>
      <c r="H74" s="34"/>
    </row>
    <row r="75" spans="2:8" s="1" customFormat="1" ht="16.8" customHeight="1">
      <c r="B75" s="34"/>
      <c r="C75" s="197" t="s">
        <v>754</v>
      </c>
      <c r="D75" s="197" t="s">
        <v>1131</v>
      </c>
      <c r="E75" s="18" t="s">
        <v>101</v>
      </c>
      <c r="F75" s="198">
        <v>1427.655</v>
      </c>
      <c r="H75" s="34"/>
    </row>
    <row r="76" spans="2:8" s="1" customFormat="1" ht="16.8" customHeight="1">
      <c r="B76" s="34"/>
      <c r="C76" s="197" t="s">
        <v>498</v>
      </c>
      <c r="D76" s="197" t="s">
        <v>499</v>
      </c>
      <c r="E76" s="18" t="s">
        <v>101</v>
      </c>
      <c r="F76" s="198">
        <v>17.109000000000002</v>
      </c>
      <c r="H76" s="34"/>
    </row>
    <row r="77" spans="2:8" s="1" customFormat="1" ht="16.8" customHeight="1">
      <c r="B77" s="34"/>
      <c r="C77" s="193" t="s">
        <v>131</v>
      </c>
      <c r="D77" s="194" t="s">
        <v>132</v>
      </c>
      <c r="E77" s="195" t="s">
        <v>101</v>
      </c>
      <c r="F77" s="196">
        <v>2.56</v>
      </c>
      <c r="H77" s="34"/>
    </row>
    <row r="78" spans="2:8" s="1" customFormat="1" ht="16.8" customHeight="1">
      <c r="B78" s="34"/>
      <c r="C78" s="197" t="s">
        <v>44</v>
      </c>
      <c r="D78" s="197" t="s">
        <v>1142</v>
      </c>
      <c r="E78" s="18" t="s">
        <v>44</v>
      </c>
      <c r="F78" s="198">
        <v>2.56</v>
      </c>
      <c r="H78" s="34"/>
    </row>
    <row r="79" spans="2:8" s="1" customFormat="1" ht="16.8" customHeight="1">
      <c r="B79" s="34"/>
      <c r="C79" s="199" t="s">
        <v>1125</v>
      </c>
      <c r="H79" s="34"/>
    </row>
    <row r="80" spans="2:8" s="1" customFormat="1" ht="20.399999999999999">
      <c r="B80" s="34"/>
      <c r="C80" s="197" t="s">
        <v>423</v>
      </c>
      <c r="D80" s="197" t="s">
        <v>1143</v>
      </c>
      <c r="E80" s="18" t="s">
        <v>101</v>
      </c>
      <c r="F80" s="198">
        <v>2.56</v>
      </c>
      <c r="H80" s="34"/>
    </row>
    <row r="81" spans="2:8" s="1" customFormat="1" ht="16.8" customHeight="1">
      <c r="B81" s="34"/>
      <c r="C81" s="197" t="s">
        <v>479</v>
      </c>
      <c r="D81" s="197" t="s">
        <v>1144</v>
      </c>
      <c r="E81" s="18" t="s">
        <v>101</v>
      </c>
      <c r="F81" s="198">
        <v>2.56</v>
      </c>
      <c r="H81" s="34"/>
    </row>
    <row r="82" spans="2:8" s="1" customFormat="1" ht="16.8" customHeight="1">
      <c r="B82" s="34"/>
      <c r="C82" s="197" t="s">
        <v>831</v>
      </c>
      <c r="D82" s="197" t="s">
        <v>1145</v>
      </c>
      <c r="E82" s="18" t="s">
        <v>101</v>
      </c>
      <c r="F82" s="198">
        <v>2.56</v>
      </c>
      <c r="H82" s="34"/>
    </row>
    <row r="83" spans="2:8" s="1" customFormat="1" ht="16.8" customHeight="1">
      <c r="B83" s="34"/>
      <c r="C83" s="193" t="s">
        <v>134</v>
      </c>
      <c r="D83" s="194" t="s">
        <v>135</v>
      </c>
      <c r="E83" s="195" t="s">
        <v>101</v>
      </c>
      <c r="F83" s="196">
        <v>261.81</v>
      </c>
      <c r="H83" s="34"/>
    </row>
    <row r="84" spans="2:8" s="1" customFormat="1" ht="16.8" customHeight="1">
      <c r="B84" s="34"/>
      <c r="C84" s="197" t="s">
        <v>44</v>
      </c>
      <c r="D84" s="197" t="s">
        <v>1146</v>
      </c>
      <c r="E84" s="18" t="s">
        <v>44</v>
      </c>
      <c r="F84" s="198">
        <v>261.81</v>
      </c>
      <c r="H84" s="34"/>
    </row>
    <row r="85" spans="2:8" s="1" customFormat="1" ht="16.8" customHeight="1">
      <c r="B85" s="34"/>
      <c r="C85" s="199" t="s">
        <v>1125</v>
      </c>
      <c r="H85" s="34"/>
    </row>
    <row r="86" spans="2:8" s="1" customFormat="1" ht="16.8" customHeight="1">
      <c r="B86" s="34"/>
      <c r="C86" s="197" t="s">
        <v>388</v>
      </c>
      <c r="D86" s="197" t="s">
        <v>1128</v>
      </c>
      <c r="E86" s="18" t="s">
        <v>101</v>
      </c>
      <c r="F86" s="198">
        <v>1427.655</v>
      </c>
      <c r="H86" s="34"/>
    </row>
    <row r="87" spans="2:8" s="1" customFormat="1" ht="16.8" customHeight="1">
      <c r="B87" s="34"/>
      <c r="C87" s="197" t="s">
        <v>408</v>
      </c>
      <c r="D87" s="197" t="s">
        <v>1147</v>
      </c>
      <c r="E87" s="18" t="s">
        <v>101</v>
      </c>
      <c r="F87" s="198">
        <v>261.81</v>
      </c>
      <c r="H87" s="34"/>
    </row>
    <row r="88" spans="2:8" s="1" customFormat="1" ht="16.8" customHeight="1">
      <c r="B88" s="34"/>
      <c r="C88" s="197" t="s">
        <v>429</v>
      </c>
      <c r="D88" s="197" t="s">
        <v>1148</v>
      </c>
      <c r="E88" s="18" t="s">
        <v>101</v>
      </c>
      <c r="F88" s="198">
        <v>261.81</v>
      </c>
      <c r="H88" s="34"/>
    </row>
    <row r="89" spans="2:8" s="1" customFormat="1" ht="16.8" customHeight="1">
      <c r="B89" s="34"/>
      <c r="C89" s="197" t="s">
        <v>469</v>
      </c>
      <c r="D89" s="197" t="s">
        <v>1149</v>
      </c>
      <c r="E89" s="18" t="s">
        <v>101</v>
      </c>
      <c r="F89" s="198">
        <v>261.81</v>
      </c>
      <c r="H89" s="34"/>
    </row>
    <row r="90" spans="2:8" s="1" customFormat="1" ht="16.8" customHeight="1">
      <c r="B90" s="34"/>
      <c r="C90" s="197" t="s">
        <v>754</v>
      </c>
      <c r="D90" s="197" t="s">
        <v>1131</v>
      </c>
      <c r="E90" s="18" t="s">
        <v>101</v>
      </c>
      <c r="F90" s="198">
        <v>1427.655</v>
      </c>
      <c r="H90" s="34"/>
    </row>
    <row r="91" spans="2:8" s="1" customFormat="1" ht="16.8" customHeight="1">
      <c r="B91" s="34"/>
      <c r="C91" s="193" t="s">
        <v>137</v>
      </c>
      <c r="D91" s="194" t="s">
        <v>138</v>
      </c>
      <c r="E91" s="195" t="s">
        <v>101</v>
      </c>
      <c r="F91" s="196">
        <v>27.92</v>
      </c>
      <c r="H91" s="34"/>
    </row>
    <row r="92" spans="2:8" s="1" customFormat="1" ht="16.8" customHeight="1">
      <c r="B92" s="34"/>
      <c r="C92" s="197" t="s">
        <v>44</v>
      </c>
      <c r="D92" s="197" t="s">
        <v>1150</v>
      </c>
      <c r="E92" s="18" t="s">
        <v>44</v>
      </c>
      <c r="F92" s="198">
        <v>27.92</v>
      </c>
      <c r="H92" s="34"/>
    </row>
    <row r="93" spans="2:8" s="1" customFormat="1" ht="16.8" customHeight="1">
      <c r="B93" s="34"/>
      <c r="C93" s="199" t="s">
        <v>1125</v>
      </c>
      <c r="H93" s="34"/>
    </row>
    <row r="94" spans="2:8" s="1" customFormat="1" ht="16.8" customHeight="1">
      <c r="B94" s="34"/>
      <c r="C94" s="197" t="s">
        <v>449</v>
      </c>
      <c r="D94" s="197" t="s">
        <v>1151</v>
      </c>
      <c r="E94" s="18" t="s">
        <v>101</v>
      </c>
      <c r="F94" s="198">
        <v>185.48</v>
      </c>
      <c r="H94" s="34"/>
    </row>
    <row r="95" spans="2:8" s="1" customFormat="1" ht="16.8" customHeight="1">
      <c r="B95" s="34"/>
      <c r="C95" s="197" t="s">
        <v>454</v>
      </c>
      <c r="D95" s="197" t="s">
        <v>1152</v>
      </c>
      <c r="E95" s="18" t="s">
        <v>101</v>
      </c>
      <c r="F95" s="198">
        <v>185.48</v>
      </c>
      <c r="H95" s="34"/>
    </row>
    <row r="96" spans="2:8" s="1" customFormat="1" ht="20.399999999999999">
      <c r="B96" s="34"/>
      <c r="C96" s="197" t="s">
        <v>459</v>
      </c>
      <c r="D96" s="197" t="s">
        <v>1153</v>
      </c>
      <c r="E96" s="18" t="s">
        <v>101</v>
      </c>
      <c r="F96" s="198">
        <v>185.48</v>
      </c>
      <c r="H96" s="34"/>
    </row>
    <row r="97" spans="2:8" s="1" customFormat="1" ht="16.8" customHeight="1">
      <c r="B97" s="34"/>
      <c r="C97" s="197" t="s">
        <v>464</v>
      </c>
      <c r="D97" s="197" t="s">
        <v>1154</v>
      </c>
      <c r="E97" s="18" t="s">
        <v>101</v>
      </c>
      <c r="F97" s="198">
        <v>185.48</v>
      </c>
      <c r="H97" s="34"/>
    </row>
    <row r="98" spans="2:8" s="1" customFormat="1" ht="16.8" customHeight="1">
      <c r="B98" s="34"/>
      <c r="C98" s="197" t="s">
        <v>760</v>
      </c>
      <c r="D98" s="197" t="s">
        <v>1155</v>
      </c>
      <c r="E98" s="18" t="s">
        <v>106</v>
      </c>
      <c r="F98" s="198">
        <v>343.04</v>
      </c>
      <c r="H98" s="34"/>
    </row>
    <row r="99" spans="2:8" s="1" customFormat="1" ht="16.8" customHeight="1">
      <c r="B99" s="34"/>
      <c r="C99" s="193" t="s">
        <v>140</v>
      </c>
      <c r="D99" s="194" t="s">
        <v>141</v>
      </c>
      <c r="E99" s="195" t="s">
        <v>101</v>
      </c>
      <c r="F99" s="196">
        <v>157.56</v>
      </c>
      <c r="H99" s="34"/>
    </row>
    <row r="100" spans="2:8" s="1" customFormat="1" ht="16.8" customHeight="1">
      <c r="B100" s="34"/>
      <c r="C100" s="197" t="s">
        <v>44</v>
      </c>
      <c r="D100" s="197" t="s">
        <v>1156</v>
      </c>
      <c r="E100" s="18" t="s">
        <v>44</v>
      </c>
      <c r="F100" s="198">
        <v>157.56</v>
      </c>
      <c r="H100" s="34"/>
    </row>
    <row r="101" spans="2:8" s="1" customFormat="1" ht="16.8" customHeight="1">
      <c r="B101" s="34"/>
      <c r="C101" s="199" t="s">
        <v>1125</v>
      </c>
      <c r="H101" s="34"/>
    </row>
    <row r="102" spans="2:8" s="1" customFormat="1" ht="16.8" customHeight="1">
      <c r="B102" s="34"/>
      <c r="C102" s="197" t="s">
        <v>388</v>
      </c>
      <c r="D102" s="197" t="s">
        <v>1128</v>
      </c>
      <c r="E102" s="18" t="s">
        <v>101</v>
      </c>
      <c r="F102" s="198">
        <v>1427.655</v>
      </c>
      <c r="H102" s="34"/>
    </row>
    <row r="103" spans="2:8" s="1" customFormat="1" ht="16.8" customHeight="1">
      <c r="B103" s="34"/>
      <c r="C103" s="197" t="s">
        <v>418</v>
      </c>
      <c r="D103" s="197" t="s">
        <v>1157</v>
      </c>
      <c r="E103" s="18" t="s">
        <v>101</v>
      </c>
      <c r="F103" s="198">
        <v>157.56</v>
      </c>
      <c r="H103" s="34"/>
    </row>
    <row r="104" spans="2:8" s="1" customFormat="1" ht="16.8" customHeight="1">
      <c r="B104" s="34"/>
      <c r="C104" s="197" t="s">
        <v>439</v>
      </c>
      <c r="D104" s="197" t="s">
        <v>1158</v>
      </c>
      <c r="E104" s="18" t="s">
        <v>101</v>
      </c>
      <c r="F104" s="198">
        <v>157.56</v>
      </c>
      <c r="H104" s="34"/>
    </row>
    <row r="105" spans="2:8" s="1" customFormat="1" ht="16.8" customHeight="1">
      <c r="B105" s="34"/>
      <c r="C105" s="197" t="s">
        <v>449</v>
      </c>
      <c r="D105" s="197" t="s">
        <v>1151</v>
      </c>
      <c r="E105" s="18" t="s">
        <v>101</v>
      </c>
      <c r="F105" s="198">
        <v>185.48</v>
      </c>
      <c r="H105" s="34"/>
    </row>
    <row r="106" spans="2:8" s="1" customFormat="1" ht="16.8" customHeight="1">
      <c r="B106" s="34"/>
      <c r="C106" s="197" t="s">
        <v>454</v>
      </c>
      <c r="D106" s="197" t="s">
        <v>1152</v>
      </c>
      <c r="E106" s="18" t="s">
        <v>101</v>
      </c>
      <c r="F106" s="198">
        <v>185.48</v>
      </c>
      <c r="H106" s="34"/>
    </row>
    <row r="107" spans="2:8" s="1" customFormat="1" ht="20.399999999999999">
      <c r="B107" s="34"/>
      <c r="C107" s="197" t="s">
        <v>459</v>
      </c>
      <c r="D107" s="197" t="s">
        <v>1153</v>
      </c>
      <c r="E107" s="18" t="s">
        <v>101</v>
      </c>
      <c r="F107" s="198">
        <v>185.48</v>
      </c>
      <c r="H107" s="34"/>
    </row>
    <row r="108" spans="2:8" s="1" customFormat="1" ht="16.8" customHeight="1">
      <c r="B108" s="34"/>
      <c r="C108" s="197" t="s">
        <v>464</v>
      </c>
      <c r="D108" s="197" t="s">
        <v>1154</v>
      </c>
      <c r="E108" s="18" t="s">
        <v>101</v>
      </c>
      <c r="F108" s="198">
        <v>185.48</v>
      </c>
      <c r="H108" s="34"/>
    </row>
    <row r="109" spans="2:8" s="1" customFormat="1" ht="16.8" customHeight="1">
      <c r="B109" s="34"/>
      <c r="C109" s="197" t="s">
        <v>754</v>
      </c>
      <c r="D109" s="197" t="s">
        <v>1131</v>
      </c>
      <c r="E109" s="18" t="s">
        <v>101</v>
      </c>
      <c r="F109" s="198">
        <v>1427.655</v>
      </c>
      <c r="H109" s="34"/>
    </row>
    <row r="110" spans="2:8" s="1" customFormat="1" ht="16.8" customHeight="1">
      <c r="B110" s="34"/>
      <c r="C110" s="197" t="s">
        <v>760</v>
      </c>
      <c r="D110" s="197" t="s">
        <v>1155</v>
      </c>
      <c r="E110" s="18" t="s">
        <v>106</v>
      </c>
      <c r="F110" s="198">
        <v>343.04</v>
      </c>
      <c r="H110" s="34"/>
    </row>
    <row r="111" spans="2:8" s="1" customFormat="1" ht="16.8" customHeight="1">
      <c r="B111" s="34"/>
      <c r="C111" s="197" t="s">
        <v>780</v>
      </c>
      <c r="D111" s="197" t="s">
        <v>1159</v>
      </c>
      <c r="E111" s="18" t="s">
        <v>106</v>
      </c>
      <c r="F111" s="198">
        <v>315.12</v>
      </c>
      <c r="H111" s="34"/>
    </row>
    <row r="112" spans="2:8" s="1" customFormat="1" ht="16.8" customHeight="1">
      <c r="B112" s="34"/>
      <c r="C112" s="193" t="s">
        <v>143</v>
      </c>
      <c r="D112" s="194" t="s">
        <v>144</v>
      </c>
      <c r="E112" s="195" t="s">
        <v>101</v>
      </c>
      <c r="F112" s="196">
        <v>29.54</v>
      </c>
      <c r="H112" s="34"/>
    </row>
    <row r="113" spans="2:8" s="1" customFormat="1" ht="16.8" customHeight="1">
      <c r="B113" s="34"/>
      <c r="C113" s="197" t="s">
        <v>44</v>
      </c>
      <c r="D113" s="197" t="s">
        <v>1160</v>
      </c>
      <c r="E113" s="18" t="s">
        <v>44</v>
      </c>
      <c r="F113" s="198">
        <v>29.54</v>
      </c>
      <c r="H113" s="34"/>
    </row>
    <row r="114" spans="2:8" s="1" customFormat="1" ht="16.8" customHeight="1">
      <c r="B114" s="34"/>
      <c r="C114" s="199" t="s">
        <v>1125</v>
      </c>
      <c r="H114" s="34"/>
    </row>
    <row r="115" spans="2:8" s="1" customFormat="1" ht="16.8" customHeight="1">
      <c r="B115" s="34"/>
      <c r="C115" s="197" t="s">
        <v>388</v>
      </c>
      <c r="D115" s="197" t="s">
        <v>1128</v>
      </c>
      <c r="E115" s="18" t="s">
        <v>101</v>
      </c>
      <c r="F115" s="198">
        <v>1427.655</v>
      </c>
      <c r="H115" s="34"/>
    </row>
    <row r="116" spans="2:8" s="1" customFormat="1" ht="16.8" customHeight="1">
      <c r="B116" s="34"/>
      <c r="C116" s="197" t="s">
        <v>413</v>
      </c>
      <c r="D116" s="197" t="s">
        <v>1139</v>
      </c>
      <c r="E116" s="18" t="s">
        <v>101</v>
      </c>
      <c r="F116" s="198">
        <v>747.73</v>
      </c>
      <c r="H116" s="34"/>
    </row>
    <row r="117" spans="2:8" s="1" customFormat="1" ht="16.8" customHeight="1">
      <c r="B117" s="34"/>
      <c r="C117" s="197" t="s">
        <v>434</v>
      </c>
      <c r="D117" s="197" t="s">
        <v>1161</v>
      </c>
      <c r="E117" s="18" t="s">
        <v>101</v>
      </c>
      <c r="F117" s="198">
        <v>69.55</v>
      </c>
      <c r="H117" s="34"/>
    </row>
    <row r="118" spans="2:8" s="1" customFormat="1" ht="16.8" customHeight="1">
      <c r="B118" s="34"/>
      <c r="C118" s="197" t="s">
        <v>503</v>
      </c>
      <c r="D118" s="197" t="s">
        <v>1162</v>
      </c>
      <c r="E118" s="18" t="s">
        <v>101</v>
      </c>
      <c r="F118" s="198">
        <v>69.55</v>
      </c>
      <c r="H118" s="34"/>
    </row>
    <row r="119" spans="2:8" s="1" customFormat="1" ht="16.8" customHeight="1">
      <c r="B119" s="34"/>
      <c r="C119" s="197" t="s">
        <v>754</v>
      </c>
      <c r="D119" s="197" t="s">
        <v>1131</v>
      </c>
      <c r="E119" s="18" t="s">
        <v>101</v>
      </c>
      <c r="F119" s="198">
        <v>1427.655</v>
      </c>
      <c r="H119" s="34"/>
    </row>
    <row r="120" spans="2:8" s="1" customFormat="1" ht="16.8" customHeight="1">
      <c r="B120" s="34"/>
      <c r="C120" s="197" t="s">
        <v>513</v>
      </c>
      <c r="D120" s="197" t="s">
        <v>514</v>
      </c>
      <c r="E120" s="18" t="s">
        <v>101</v>
      </c>
      <c r="F120" s="198">
        <v>30.425999999999998</v>
      </c>
      <c r="H120" s="34"/>
    </row>
    <row r="121" spans="2:8" s="1" customFormat="1" ht="16.8" customHeight="1">
      <c r="B121" s="34"/>
      <c r="C121" s="193" t="s">
        <v>146</v>
      </c>
      <c r="D121" s="194" t="s">
        <v>147</v>
      </c>
      <c r="E121" s="195" t="s">
        <v>101</v>
      </c>
      <c r="F121" s="196">
        <v>32.090000000000003</v>
      </c>
      <c r="H121" s="34"/>
    </row>
    <row r="122" spans="2:8" s="1" customFormat="1" ht="16.8" customHeight="1">
      <c r="B122" s="34"/>
      <c r="C122" s="197" t="s">
        <v>44</v>
      </c>
      <c r="D122" s="197" t="s">
        <v>1163</v>
      </c>
      <c r="E122" s="18" t="s">
        <v>44</v>
      </c>
      <c r="F122" s="198">
        <v>32.090000000000003</v>
      </c>
      <c r="H122" s="34"/>
    </row>
    <row r="123" spans="2:8" s="1" customFormat="1" ht="16.8" customHeight="1">
      <c r="B123" s="34"/>
      <c r="C123" s="199" t="s">
        <v>1125</v>
      </c>
      <c r="H123" s="34"/>
    </row>
    <row r="124" spans="2:8" s="1" customFormat="1" ht="16.8" customHeight="1">
      <c r="B124" s="34"/>
      <c r="C124" s="197" t="s">
        <v>388</v>
      </c>
      <c r="D124" s="197" t="s">
        <v>1128</v>
      </c>
      <c r="E124" s="18" t="s">
        <v>101</v>
      </c>
      <c r="F124" s="198">
        <v>1427.655</v>
      </c>
      <c r="H124" s="34"/>
    </row>
    <row r="125" spans="2:8" s="1" customFormat="1" ht="16.8" customHeight="1">
      <c r="B125" s="34"/>
      <c r="C125" s="197" t="s">
        <v>413</v>
      </c>
      <c r="D125" s="197" t="s">
        <v>1139</v>
      </c>
      <c r="E125" s="18" t="s">
        <v>101</v>
      </c>
      <c r="F125" s="198">
        <v>747.73</v>
      </c>
      <c r="H125" s="34"/>
    </row>
    <row r="126" spans="2:8" s="1" customFormat="1" ht="16.8" customHeight="1">
      <c r="B126" s="34"/>
      <c r="C126" s="197" t="s">
        <v>434</v>
      </c>
      <c r="D126" s="197" t="s">
        <v>1161</v>
      </c>
      <c r="E126" s="18" t="s">
        <v>101</v>
      </c>
      <c r="F126" s="198">
        <v>69.55</v>
      </c>
      <c r="H126" s="34"/>
    </row>
    <row r="127" spans="2:8" s="1" customFormat="1" ht="16.8" customHeight="1">
      <c r="B127" s="34"/>
      <c r="C127" s="197" t="s">
        <v>503</v>
      </c>
      <c r="D127" s="197" t="s">
        <v>1162</v>
      </c>
      <c r="E127" s="18" t="s">
        <v>101</v>
      </c>
      <c r="F127" s="198">
        <v>69.55</v>
      </c>
      <c r="H127" s="34"/>
    </row>
    <row r="128" spans="2:8" s="1" customFormat="1" ht="16.8" customHeight="1">
      <c r="B128" s="34"/>
      <c r="C128" s="197" t="s">
        <v>754</v>
      </c>
      <c r="D128" s="197" t="s">
        <v>1131</v>
      </c>
      <c r="E128" s="18" t="s">
        <v>101</v>
      </c>
      <c r="F128" s="198">
        <v>1427.655</v>
      </c>
      <c r="H128" s="34"/>
    </row>
    <row r="129" spans="2:8" s="1" customFormat="1" ht="16.8" customHeight="1">
      <c r="B129" s="34"/>
      <c r="C129" s="197" t="s">
        <v>508</v>
      </c>
      <c r="D129" s="197" t="s">
        <v>509</v>
      </c>
      <c r="E129" s="18" t="s">
        <v>101</v>
      </c>
      <c r="F129" s="198">
        <v>33.052999999999997</v>
      </c>
      <c r="H129" s="34"/>
    </row>
    <row r="130" spans="2:8" s="1" customFormat="1" ht="16.8" customHeight="1">
      <c r="B130" s="34"/>
      <c r="C130" s="193" t="s">
        <v>149</v>
      </c>
      <c r="D130" s="194" t="s">
        <v>150</v>
      </c>
      <c r="E130" s="195" t="s">
        <v>101</v>
      </c>
      <c r="F130" s="196">
        <v>7.92</v>
      </c>
      <c r="H130" s="34"/>
    </row>
    <row r="131" spans="2:8" s="1" customFormat="1" ht="16.8" customHeight="1">
      <c r="B131" s="34"/>
      <c r="C131" s="197" t="s">
        <v>44</v>
      </c>
      <c r="D131" s="197" t="s">
        <v>1164</v>
      </c>
      <c r="E131" s="18" t="s">
        <v>44</v>
      </c>
      <c r="F131" s="198">
        <v>7.92</v>
      </c>
      <c r="H131" s="34"/>
    </row>
    <row r="132" spans="2:8" s="1" customFormat="1" ht="16.8" customHeight="1">
      <c r="B132" s="34"/>
      <c r="C132" s="199" t="s">
        <v>1125</v>
      </c>
      <c r="H132" s="34"/>
    </row>
    <row r="133" spans="2:8" s="1" customFormat="1" ht="16.8" customHeight="1">
      <c r="B133" s="34"/>
      <c r="C133" s="197" t="s">
        <v>388</v>
      </c>
      <c r="D133" s="197" t="s">
        <v>1128</v>
      </c>
      <c r="E133" s="18" t="s">
        <v>101</v>
      </c>
      <c r="F133" s="198">
        <v>1427.655</v>
      </c>
      <c r="H133" s="34"/>
    </row>
    <row r="134" spans="2:8" s="1" customFormat="1" ht="16.8" customHeight="1">
      <c r="B134" s="34"/>
      <c r="C134" s="197" t="s">
        <v>413</v>
      </c>
      <c r="D134" s="197" t="s">
        <v>1139</v>
      </c>
      <c r="E134" s="18" t="s">
        <v>101</v>
      </c>
      <c r="F134" s="198">
        <v>747.73</v>
      </c>
      <c r="H134" s="34"/>
    </row>
    <row r="135" spans="2:8" s="1" customFormat="1" ht="16.8" customHeight="1">
      <c r="B135" s="34"/>
      <c r="C135" s="197" t="s">
        <v>434</v>
      </c>
      <c r="D135" s="197" t="s">
        <v>1161</v>
      </c>
      <c r="E135" s="18" t="s">
        <v>101</v>
      </c>
      <c r="F135" s="198">
        <v>69.55</v>
      </c>
      <c r="H135" s="34"/>
    </row>
    <row r="136" spans="2:8" s="1" customFormat="1" ht="16.8" customHeight="1">
      <c r="B136" s="34"/>
      <c r="C136" s="197" t="s">
        <v>503</v>
      </c>
      <c r="D136" s="197" t="s">
        <v>1162</v>
      </c>
      <c r="E136" s="18" t="s">
        <v>101</v>
      </c>
      <c r="F136" s="198">
        <v>69.55</v>
      </c>
      <c r="H136" s="34"/>
    </row>
    <row r="137" spans="2:8" s="1" customFormat="1" ht="16.8" customHeight="1">
      <c r="B137" s="34"/>
      <c r="C137" s="197" t="s">
        <v>754</v>
      </c>
      <c r="D137" s="197" t="s">
        <v>1131</v>
      </c>
      <c r="E137" s="18" t="s">
        <v>101</v>
      </c>
      <c r="F137" s="198">
        <v>1427.655</v>
      </c>
      <c r="H137" s="34"/>
    </row>
    <row r="138" spans="2:8" s="1" customFormat="1" ht="16.8" customHeight="1">
      <c r="B138" s="34"/>
      <c r="C138" s="197" t="s">
        <v>518</v>
      </c>
      <c r="D138" s="197" t="s">
        <v>519</v>
      </c>
      <c r="E138" s="18" t="s">
        <v>101</v>
      </c>
      <c r="F138" s="198">
        <v>8.1579999999999995</v>
      </c>
      <c r="H138" s="34"/>
    </row>
    <row r="139" spans="2:8" s="1" customFormat="1" ht="16.8" customHeight="1">
      <c r="B139" s="34"/>
      <c r="C139" s="193" t="s">
        <v>152</v>
      </c>
      <c r="D139" s="194" t="s">
        <v>153</v>
      </c>
      <c r="E139" s="195" t="s">
        <v>101</v>
      </c>
      <c r="F139" s="196">
        <v>142.34</v>
      </c>
      <c r="H139" s="34"/>
    </row>
    <row r="140" spans="2:8" s="1" customFormat="1" ht="16.8" customHeight="1">
      <c r="B140" s="34"/>
      <c r="C140" s="197" t="s">
        <v>44</v>
      </c>
      <c r="D140" s="197" t="s">
        <v>1165</v>
      </c>
      <c r="E140" s="18" t="s">
        <v>44</v>
      </c>
      <c r="F140" s="198">
        <v>142.34</v>
      </c>
      <c r="H140" s="34"/>
    </row>
    <row r="141" spans="2:8" s="1" customFormat="1" ht="16.8" customHeight="1">
      <c r="B141" s="34"/>
      <c r="C141" s="199" t="s">
        <v>1125</v>
      </c>
      <c r="H141" s="34"/>
    </row>
    <row r="142" spans="2:8" s="1" customFormat="1" ht="20.399999999999999">
      <c r="B142" s="34"/>
      <c r="C142" s="197" t="s">
        <v>308</v>
      </c>
      <c r="D142" s="197" t="s">
        <v>1166</v>
      </c>
      <c r="E142" s="18" t="s">
        <v>270</v>
      </c>
      <c r="F142" s="198">
        <v>56.936</v>
      </c>
      <c r="H142" s="34"/>
    </row>
    <row r="143" spans="2:8" s="1" customFormat="1" ht="16.8" customHeight="1">
      <c r="B143" s="34"/>
      <c r="C143" s="197" t="s">
        <v>330</v>
      </c>
      <c r="D143" s="197" t="s">
        <v>1167</v>
      </c>
      <c r="E143" s="18" t="s">
        <v>270</v>
      </c>
      <c r="F143" s="198">
        <v>28.468</v>
      </c>
      <c r="H143" s="34"/>
    </row>
    <row r="144" spans="2:8" s="1" customFormat="1" ht="16.8" customHeight="1">
      <c r="B144" s="34"/>
      <c r="C144" s="197" t="s">
        <v>356</v>
      </c>
      <c r="D144" s="197" t="s">
        <v>1168</v>
      </c>
      <c r="E144" s="18" t="s">
        <v>270</v>
      </c>
      <c r="F144" s="198">
        <v>260.767</v>
      </c>
      <c r="H144" s="34"/>
    </row>
    <row r="145" spans="2:8" s="1" customFormat="1" ht="7.35" customHeight="1">
      <c r="B145" s="43"/>
      <c r="C145" s="44"/>
      <c r="D145" s="44"/>
      <c r="E145" s="44"/>
      <c r="F145" s="44"/>
      <c r="G145" s="44"/>
      <c r="H145" s="34"/>
    </row>
    <row r="146" spans="2:8" s="1" customFormat="1"/>
  </sheetData>
  <sheetProtection algorithmName="SHA-512" hashValue="QJ4uQj6d3VIQTC3Z81QlttgdH93xtN3irts0LhxmYsVtAnc+plHHAXmpzsDEQKDG21tHFv7L7/YEgepvuY4/wQ==" saltValue="2e/9b4+g/iQsX6n4D2Priv9Ctmeew26pGK0U9pmjsoNHoNqB7y6nTmDQVchJp73sFgFf5khHPpm/y86IdY1Z/A==" spinCount="100000" sheet="1" objects="1" scenarios="1" formatColumns="0" formatRows="0"/>
  <mergeCells count="2">
    <mergeCell ref="D5:F5"/>
    <mergeCell ref="D6:F6"/>
  </mergeCells>
  <pageMargins left="0.70866141732283472" right="0.70866141732283472" top="0.78740157480314965" bottom="0.78740157480314965" header="0.31496062992125984" footer="0.31496062992125984"/>
  <pageSetup paperSize="9" scale="81" fitToHeight="100" orientation="portrait" blackAndWhite="1" r:id="rId1"/>
  <headerFooter>
    <oddHeader>&amp;LMěsto Dobříš - rekonstrukce ul. U Pivovaru a ul. Part. Svobody - cyklo - 2. ETAPA VÝSTAVBY&amp;CDOPAS s.r.o.&amp;RPOLOŽKOVÝ VÝKAZ VÝMĚR</oddHeader>
    <oddFooter>&amp;LSeznam figur&amp;CStrana &amp;P z &amp;N&amp;RPoložkový soupis prací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8.28515625" style="200" customWidth="1"/>
    <col min="2" max="2" width="1.7109375" style="200" customWidth="1"/>
    <col min="3" max="4" width="5" style="200" customWidth="1"/>
    <col min="5" max="5" width="11.7109375" style="200" customWidth="1"/>
    <col min="6" max="6" width="9.140625" style="200" customWidth="1"/>
    <col min="7" max="7" width="5" style="200" customWidth="1"/>
    <col min="8" max="8" width="77.85546875" style="200" customWidth="1"/>
    <col min="9" max="10" width="20" style="200" customWidth="1"/>
    <col min="11" max="11" width="1.7109375" style="200" customWidth="1"/>
  </cols>
  <sheetData>
    <row r="1" spans="2:11" customFormat="1" ht="37.5" customHeight="1"/>
    <row r="2" spans="2:11" customFormat="1" ht="7.5" customHeight="1">
      <c r="B2" s="201"/>
      <c r="C2" s="202"/>
      <c r="D2" s="202"/>
      <c r="E2" s="202"/>
      <c r="F2" s="202"/>
      <c r="G2" s="202"/>
      <c r="H2" s="202"/>
      <c r="I2" s="202"/>
      <c r="J2" s="202"/>
      <c r="K2" s="203"/>
    </row>
    <row r="3" spans="2:11" s="16" customFormat="1" ht="45" customHeight="1">
      <c r="B3" s="204"/>
      <c r="C3" s="332" t="s">
        <v>1169</v>
      </c>
      <c r="D3" s="332"/>
      <c r="E3" s="332"/>
      <c r="F3" s="332"/>
      <c r="G3" s="332"/>
      <c r="H3" s="332"/>
      <c r="I3" s="332"/>
      <c r="J3" s="332"/>
      <c r="K3" s="205"/>
    </row>
    <row r="4" spans="2:11" customFormat="1" ht="25.5" customHeight="1">
      <c r="B4" s="206"/>
      <c r="C4" s="331" t="s">
        <v>1170</v>
      </c>
      <c r="D4" s="331"/>
      <c r="E4" s="331"/>
      <c r="F4" s="331"/>
      <c r="G4" s="331"/>
      <c r="H4" s="331"/>
      <c r="I4" s="331"/>
      <c r="J4" s="331"/>
      <c r="K4" s="207"/>
    </row>
    <row r="5" spans="2:11" customFormat="1" ht="5.25" customHeight="1">
      <c r="B5" s="206"/>
      <c r="C5" s="208"/>
      <c r="D5" s="208"/>
      <c r="E5" s="208"/>
      <c r="F5" s="208"/>
      <c r="G5" s="208"/>
      <c r="H5" s="208"/>
      <c r="I5" s="208"/>
      <c r="J5" s="208"/>
      <c r="K5" s="207"/>
    </row>
    <row r="6" spans="2:11" customFormat="1" ht="15" customHeight="1">
      <c r="B6" s="206"/>
      <c r="C6" s="330" t="s">
        <v>1171</v>
      </c>
      <c r="D6" s="330"/>
      <c r="E6" s="330"/>
      <c r="F6" s="330"/>
      <c r="G6" s="330"/>
      <c r="H6" s="330"/>
      <c r="I6" s="330"/>
      <c r="J6" s="330"/>
      <c r="K6" s="207"/>
    </row>
    <row r="7" spans="2:11" customFormat="1" ht="15" customHeight="1">
      <c r="B7" s="210"/>
      <c r="C7" s="330" t="s">
        <v>1172</v>
      </c>
      <c r="D7" s="330"/>
      <c r="E7" s="330"/>
      <c r="F7" s="330"/>
      <c r="G7" s="330"/>
      <c r="H7" s="330"/>
      <c r="I7" s="330"/>
      <c r="J7" s="330"/>
      <c r="K7" s="207"/>
    </row>
    <row r="8" spans="2:11" customFormat="1" ht="12.75" customHeight="1">
      <c r="B8" s="210"/>
      <c r="C8" s="209"/>
      <c r="D8" s="209"/>
      <c r="E8" s="209"/>
      <c r="F8" s="209"/>
      <c r="G8" s="209"/>
      <c r="H8" s="209"/>
      <c r="I8" s="209"/>
      <c r="J8" s="209"/>
      <c r="K8" s="207"/>
    </row>
    <row r="9" spans="2:11" customFormat="1" ht="15" customHeight="1">
      <c r="B9" s="210"/>
      <c r="C9" s="330" t="s">
        <v>1173</v>
      </c>
      <c r="D9" s="330"/>
      <c r="E9" s="330"/>
      <c r="F9" s="330"/>
      <c r="G9" s="330"/>
      <c r="H9" s="330"/>
      <c r="I9" s="330"/>
      <c r="J9" s="330"/>
      <c r="K9" s="207"/>
    </row>
    <row r="10" spans="2:11" customFormat="1" ht="15" customHeight="1">
      <c r="B10" s="210"/>
      <c r="C10" s="209"/>
      <c r="D10" s="330" t="s">
        <v>1174</v>
      </c>
      <c r="E10" s="330"/>
      <c r="F10" s="330"/>
      <c r="G10" s="330"/>
      <c r="H10" s="330"/>
      <c r="I10" s="330"/>
      <c r="J10" s="330"/>
      <c r="K10" s="207"/>
    </row>
    <row r="11" spans="2:11" customFormat="1" ht="15" customHeight="1">
      <c r="B11" s="210"/>
      <c r="C11" s="211"/>
      <c r="D11" s="330" t="s">
        <v>1175</v>
      </c>
      <c r="E11" s="330"/>
      <c r="F11" s="330"/>
      <c r="G11" s="330"/>
      <c r="H11" s="330"/>
      <c r="I11" s="330"/>
      <c r="J11" s="330"/>
      <c r="K11" s="207"/>
    </row>
    <row r="12" spans="2:11" customFormat="1" ht="15" customHeight="1">
      <c r="B12" s="210"/>
      <c r="C12" s="211"/>
      <c r="D12" s="209"/>
      <c r="E12" s="209"/>
      <c r="F12" s="209"/>
      <c r="G12" s="209"/>
      <c r="H12" s="209"/>
      <c r="I12" s="209"/>
      <c r="J12" s="209"/>
      <c r="K12" s="207"/>
    </row>
    <row r="13" spans="2:11" customFormat="1" ht="15" customHeight="1">
      <c r="B13" s="210"/>
      <c r="C13" s="211"/>
      <c r="D13" s="212" t="s">
        <v>1176</v>
      </c>
      <c r="E13" s="209"/>
      <c r="F13" s="209"/>
      <c r="G13" s="209"/>
      <c r="H13" s="209"/>
      <c r="I13" s="209"/>
      <c r="J13" s="209"/>
      <c r="K13" s="207"/>
    </row>
    <row r="14" spans="2:11" customFormat="1" ht="12.75" customHeight="1">
      <c r="B14" s="210"/>
      <c r="C14" s="211"/>
      <c r="D14" s="211"/>
      <c r="E14" s="211"/>
      <c r="F14" s="211"/>
      <c r="G14" s="211"/>
      <c r="H14" s="211"/>
      <c r="I14" s="211"/>
      <c r="J14" s="211"/>
      <c r="K14" s="207"/>
    </row>
    <row r="15" spans="2:11" customFormat="1" ht="15" customHeight="1">
      <c r="B15" s="210"/>
      <c r="C15" s="211"/>
      <c r="D15" s="330" t="s">
        <v>1177</v>
      </c>
      <c r="E15" s="330"/>
      <c r="F15" s="330"/>
      <c r="G15" s="330"/>
      <c r="H15" s="330"/>
      <c r="I15" s="330"/>
      <c r="J15" s="330"/>
      <c r="K15" s="207"/>
    </row>
    <row r="16" spans="2:11" customFormat="1" ht="15" customHeight="1">
      <c r="B16" s="210"/>
      <c r="C16" s="211"/>
      <c r="D16" s="330" t="s">
        <v>1178</v>
      </c>
      <c r="E16" s="330"/>
      <c r="F16" s="330"/>
      <c r="G16" s="330"/>
      <c r="H16" s="330"/>
      <c r="I16" s="330"/>
      <c r="J16" s="330"/>
      <c r="K16" s="207"/>
    </row>
    <row r="17" spans="2:11" customFormat="1" ht="15" customHeight="1">
      <c r="B17" s="210"/>
      <c r="C17" s="211"/>
      <c r="D17" s="330" t="s">
        <v>1179</v>
      </c>
      <c r="E17" s="330"/>
      <c r="F17" s="330"/>
      <c r="G17" s="330"/>
      <c r="H17" s="330"/>
      <c r="I17" s="330"/>
      <c r="J17" s="330"/>
      <c r="K17" s="207"/>
    </row>
    <row r="18" spans="2:11" customFormat="1" ht="15" customHeight="1">
      <c r="B18" s="210"/>
      <c r="C18" s="211"/>
      <c r="D18" s="211"/>
      <c r="E18" s="213" t="s">
        <v>89</v>
      </c>
      <c r="F18" s="330" t="s">
        <v>1180</v>
      </c>
      <c r="G18" s="330"/>
      <c r="H18" s="330"/>
      <c r="I18" s="330"/>
      <c r="J18" s="330"/>
      <c r="K18" s="207"/>
    </row>
    <row r="19" spans="2:11" customFormat="1" ht="15" customHeight="1">
      <c r="B19" s="210"/>
      <c r="C19" s="211"/>
      <c r="D19" s="211"/>
      <c r="E19" s="213" t="s">
        <v>1181</v>
      </c>
      <c r="F19" s="330" t="s">
        <v>1182</v>
      </c>
      <c r="G19" s="330"/>
      <c r="H19" s="330"/>
      <c r="I19" s="330"/>
      <c r="J19" s="330"/>
      <c r="K19" s="207"/>
    </row>
    <row r="20" spans="2:11" customFormat="1" ht="15" customHeight="1">
      <c r="B20" s="210"/>
      <c r="C20" s="211"/>
      <c r="D20" s="211"/>
      <c r="E20" s="213" t="s">
        <v>1183</v>
      </c>
      <c r="F20" s="330" t="s">
        <v>1184</v>
      </c>
      <c r="G20" s="330"/>
      <c r="H20" s="330"/>
      <c r="I20" s="330"/>
      <c r="J20" s="330"/>
      <c r="K20" s="207"/>
    </row>
    <row r="21" spans="2:11" customFormat="1" ht="15" customHeight="1">
      <c r="B21" s="210"/>
      <c r="C21" s="211"/>
      <c r="D21" s="211"/>
      <c r="E21" s="213" t="s">
        <v>96</v>
      </c>
      <c r="F21" s="330" t="s">
        <v>97</v>
      </c>
      <c r="G21" s="330"/>
      <c r="H21" s="330"/>
      <c r="I21" s="330"/>
      <c r="J21" s="330"/>
      <c r="K21" s="207"/>
    </row>
    <row r="22" spans="2:11" customFormat="1" ht="15" customHeight="1">
      <c r="B22" s="210"/>
      <c r="C22" s="211"/>
      <c r="D22" s="211"/>
      <c r="E22" s="213" t="s">
        <v>1185</v>
      </c>
      <c r="F22" s="330" t="s">
        <v>1186</v>
      </c>
      <c r="G22" s="330"/>
      <c r="H22" s="330"/>
      <c r="I22" s="330"/>
      <c r="J22" s="330"/>
      <c r="K22" s="207"/>
    </row>
    <row r="23" spans="2:11" customFormat="1" ht="15" customHeight="1">
      <c r="B23" s="210"/>
      <c r="C23" s="211"/>
      <c r="D23" s="211"/>
      <c r="E23" s="213" t="s">
        <v>1187</v>
      </c>
      <c r="F23" s="330" t="s">
        <v>1188</v>
      </c>
      <c r="G23" s="330"/>
      <c r="H23" s="330"/>
      <c r="I23" s="330"/>
      <c r="J23" s="330"/>
      <c r="K23" s="207"/>
    </row>
    <row r="24" spans="2:11" customFormat="1" ht="12.75" customHeight="1">
      <c r="B24" s="210"/>
      <c r="C24" s="211"/>
      <c r="D24" s="211"/>
      <c r="E24" s="211"/>
      <c r="F24" s="211"/>
      <c r="G24" s="211"/>
      <c r="H24" s="211"/>
      <c r="I24" s="211"/>
      <c r="J24" s="211"/>
      <c r="K24" s="207"/>
    </row>
    <row r="25" spans="2:11" customFormat="1" ht="15" customHeight="1">
      <c r="B25" s="210"/>
      <c r="C25" s="330" t="s">
        <v>1189</v>
      </c>
      <c r="D25" s="330"/>
      <c r="E25" s="330"/>
      <c r="F25" s="330"/>
      <c r="G25" s="330"/>
      <c r="H25" s="330"/>
      <c r="I25" s="330"/>
      <c r="J25" s="330"/>
      <c r="K25" s="207"/>
    </row>
    <row r="26" spans="2:11" customFormat="1" ht="15" customHeight="1">
      <c r="B26" s="210"/>
      <c r="C26" s="330" t="s">
        <v>1190</v>
      </c>
      <c r="D26" s="330"/>
      <c r="E26" s="330"/>
      <c r="F26" s="330"/>
      <c r="G26" s="330"/>
      <c r="H26" s="330"/>
      <c r="I26" s="330"/>
      <c r="J26" s="330"/>
      <c r="K26" s="207"/>
    </row>
    <row r="27" spans="2:11" customFormat="1" ht="15" customHeight="1">
      <c r="B27" s="210"/>
      <c r="C27" s="209"/>
      <c r="D27" s="330" t="s">
        <v>1191</v>
      </c>
      <c r="E27" s="330"/>
      <c r="F27" s="330"/>
      <c r="G27" s="330"/>
      <c r="H27" s="330"/>
      <c r="I27" s="330"/>
      <c r="J27" s="330"/>
      <c r="K27" s="207"/>
    </row>
    <row r="28" spans="2:11" customFormat="1" ht="15" customHeight="1">
      <c r="B28" s="210"/>
      <c r="C28" s="211"/>
      <c r="D28" s="330" t="s">
        <v>1192</v>
      </c>
      <c r="E28" s="330"/>
      <c r="F28" s="330"/>
      <c r="G28" s="330"/>
      <c r="H28" s="330"/>
      <c r="I28" s="330"/>
      <c r="J28" s="330"/>
      <c r="K28" s="207"/>
    </row>
    <row r="29" spans="2:11" customFormat="1" ht="12.75" customHeight="1">
      <c r="B29" s="210"/>
      <c r="C29" s="211"/>
      <c r="D29" s="211"/>
      <c r="E29" s="211"/>
      <c r="F29" s="211"/>
      <c r="G29" s="211"/>
      <c r="H29" s="211"/>
      <c r="I29" s="211"/>
      <c r="J29" s="211"/>
      <c r="K29" s="207"/>
    </row>
    <row r="30" spans="2:11" customFormat="1" ht="15" customHeight="1">
      <c r="B30" s="210"/>
      <c r="C30" s="211"/>
      <c r="D30" s="330" t="s">
        <v>1193</v>
      </c>
      <c r="E30" s="330"/>
      <c r="F30" s="330"/>
      <c r="G30" s="330"/>
      <c r="H30" s="330"/>
      <c r="I30" s="330"/>
      <c r="J30" s="330"/>
      <c r="K30" s="207"/>
    </row>
    <row r="31" spans="2:11" customFormat="1" ht="15" customHeight="1">
      <c r="B31" s="210"/>
      <c r="C31" s="211"/>
      <c r="D31" s="330" t="s">
        <v>1194</v>
      </c>
      <c r="E31" s="330"/>
      <c r="F31" s="330"/>
      <c r="G31" s="330"/>
      <c r="H31" s="330"/>
      <c r="I31" s="330"/>
      <c r="J31" s="330"/>
      <c r="K31" s="207"/>
    </row>
    <row r="32" spans="2:11" customFormat="1" ht="12.75" customHeight="1">
      <c r="B32" s="210"/>
      <c r="C32" s="211"/>
      <c r="D32" s="211"/>
      <c r="E32" s="211"/>
      <c r="F32" s="211"/>
      <c r="G32" s="211"/>
      <c r="H32" s="211"/>
      <c r="I32" s="211"/>
      <c r="J32" s="211"/>
      <c r="K32" s="207"/>
    </row>
    <row r="33" spans="2:11" customFormat="1" ht="15" customHeight="1">
      <c r="B33" s="210"/>
      <c r="C33" s="211"/>
      <c r="D33" s="330" t="s">
        <v>1195</v>
      </c>
      <c r="E33" s="330"/>
      <c r="F33" s="330"/>
      <c r="G33" s="330"/>
      <c r="H33" s="330"/>
      <c r="I33" s="330"/>
      <c r="J33" s="330"/>
      <c r="K33" s="207"/>
    </row>
    <row r="34" spans="2:11" customFormat="1" ht="15" customHeight="1">
      <c r="B34" s="210"/>
      <c r="C34" s="211"/>
      <c r="D34" s="330" t="s">
        <v>1196</v>
      </c>
      <c r="E34" s="330"/>
      <c r="F34" s="330"/>
      <c r="G34" s="330"/>
      <c r="H34" s="330"/>
      <c r="I34" s="330"/>
      <c r="J34" s="330"/>
      <c r="K34" s="207"/>
    </row>
    <row r="35" spans="2:11" customFormat="1" ht="15" customHeight="1">
      <c r="B35" s="210"/>
      <c r="C35" s="211"/>
      <c r="D35" s="330" t="s">
        <v>1197</v>
      </c>
      <c r="E35" s="330"/>
      <c r="F35" s="330"/>
      <c r="G35" s="330"/>
      <c r="H35" s="330"/>
      <c r="I35" s="330"/>
      <c r="J35" s="330"/>
      <c r="K35" s="207"/>
    </row>
    <row r="36" spans="2:11" customFormat="1" ht="15" customHeight="1">
      <c r="B36" s="210"/>
      <c r="C36" s="211"/>
      <c r="D36" s="209"/>
      <c r="E36" s="212" t="s">
        <v>170</v>
      </c>
      <c r="F36" s="209"/>
      <c r="G36" s="330" t="s">
        <v>1198</v>
      </c>
      <c r="H36" s="330"/>
      <c r="I36" s="330"/>
      <c r="J36" s="330"/>
      <c r="K36" s="207"/>
    </row>
    <row r="37" spans="2:11" customFormat="1" ht="30.75" customHeight="1">
      <c r="B37" s="210"/>
      <c r="C37" s="211"/>
      <c r="D37" s="209"/>
      <c r="E37" s="212" t="s">
        <v>1199</v>
      </c>
      <c r="F37" s="209"/>
      <c r="G37" s="330" t="s">
        <v>1200</v>
      </c>
      <c r="H37" s="330"/>
      <c r="I37" s="330"/>
      <c r="J37" s="330"/>
      <c r="K37" s="207"/>
    </row>
    <row r="38" spans="2:11" customFormat="1" ht="15" customHeight="1">
      <c r="B38" s="210"/>
      <c r="C38" s="211"/>
      <c r="D38" s="209"/>
      <c r="E38" s="212" t="s">
        <v>63</v>
      </c>
      <c r="F38" s="209"/>
      <c r="G38" s="330" t="s">
        <v>1201</v>
      </c>
      <c r="H38" s="330"/>
      <c r="I38" s="330"/>
      <c r="J38" s="330"/>
      <c r="K38" s="207"/>
    </row>
    <row r="39" spans="2:11" customFormat="1" ht="15" customHeight="1">
      <c r="B39" s="210"/>
      <c r="C39" s="211"/>
      <c r="D39" s="209"/>
      <c r="E39" s="212" t="s">
        <v>64</v>
      </c>
      <c r="F39" s="209"/>
      <c r="G39" s="330" t="s">
        <v>1202</v>
      </c>
      <c r="H39" s="330"/>
      <c r="I39" s="330"/>
      <c r="J39" s="330"/>
      <c r="K39" s="207"/>
    </row>
    <row r="40" spans="2:11" customFormat="1" ht="15" customHeight="1">
      <c r="B40" s="210"/>
      <c r="C40" s="211"/>
      <c r="D40" s="209"/>
      <c r="E40" s="212" t="s">
        <v>171</v>
      </c>
      <c r="F40" s="209"/>
      <c r="G40" s="330" t="s">
        <v>1203</v>
      </c>
      <c r="H40" s="330"/>
      <c r="I40" s="330"/>
      <c r="J40" s="330"/>
      <c r="K40" s="207"/>
    </row>
    <row r="41" spans="2:11" customFormat="1" ht="15" customHeight="1">
      <c r="B41" s="210"/>
      <c r="C41" s="211"/>
      <c r="D41" s="209"/>
      <c r="E41" s="212" t="s">
        <v>172</v>
      </c>
      <c r="F41" s="209"/>
      <c r="G41" s="330" t="s">
        <v>1204</v>
      </c>
      <c r="H41" s="330"/>
      <c r="I41" s="330"/>
      <c r="J41" s="330"/>
      <c r="K41" s="207"/>
    </row>
    <row r="42" spans="2:11" customFormat="1" ht="15" customHeight="1">
      <c r="B42" s="210"/>
      <c r="C42" s="211"/>
      <c r="D42" s="209"/>
      <c r="E42" s="212" t="s">
        <v>1205</v>
      </c>
      <c r="F42" s="209"/>
      <c r="G42" s="330" t="s">
        <v>1206</v>
      </c>
      <c r="H42" s="330"/>
      <c r="I42" s="330"/>
      <c r="J42" s="330"/>
      <c r="K42" s="207"/>
    </row>
    <row r="43" spans="2:11" customFormat="1" ht="15" customHeight="1">
      <c r="B43" s="210"/>
      <c r="C43" s="211"/>
      <c r="D43" s="209"/>
      <c r="E43" s="212"/>
      <c r="F43" s="209"/>
      <c r="G43" s="330" t="s">
        <v>1207</v>
      </c>
      <c r="H43" s="330"/>
      <c r="I43" s="330"/>
      <c r="J43" s="330"/>
      <c r="K43" s="207"/>
    </row>
    <row r="44" spans="2:11" customFormat="1" ht="15" customHeight="1">
      <c r="B44" s="210"/>
      <c r="C44" s="211"/>
      <c r="D44" s="209"/>
      <c r="E44" s="212" t="s">
        <v>1208</v>
      </c>
      <c r="F44" s="209"/>
      <c r="G44" s="330" t="s">
        <v>1209</v>
      </c>
      <c r="H44" s="330"/>
      <c r="I44" s="330"/>
      <c r="J44" s="330"/>
      <c r="K44" s="207"/>
    </row>
    <row r="45" spans="2:11" customFormat="1" ht="15" customHeight="1">
      <c r="B45" s="210"/>
      <c r="C45" s="211"/>
      <c r="D45" s="209"/>
      <c r="E45" s="212" t="s">
        <v>174</v>
      </c>
      <c r="F45" s="209"/>
      <c r="G45" s="330" t="s">
        <v>1210</v>
      </c>
      <c r="H45" s="330"/>
      <c r="I45" s="330"/>
      <c r="J45" s="330"/>
      <c r="K45" s="207"/>
    </row>
    <row r="46" spans="2:11" customFormat="1" ht="12.75" customHeight="1">
      <c r="B46" s="210"/>
      <c r="C46" s="211"/>
      <c r="D46" s="209"/>
      <c r="E46" s="209"/>
      <c r="F46" s="209"/>
      <c r="G46" s="209"/>
      <c r="H46" s="209"/>
      <c r="I46" s="209"/>
      <c r="J46" s="209"/>
      <c r="K46" s="207"/>
    </row>
    <row r="47" spans="2:11" customFormat="1" ht="15" customHeight="1">
      <c r="B47" s="210"/>
      <c r="C47" s="211"/>
      <c r="D47" s="330" t="s">
        <v>1211</v>
      </c>
      <c r="E47" s="330"/>
      <c r="F47" s="330"/>
      <c r="G47" s="330"/>
      <c r="H47" s="330"/>
      <c r="I47" s="330"/>
      <c r="J47" s="330"/>
      <c r="K47" s="207"/>
    </row>
    <row r="48" spans="2:11" customFormat="1" ht="15" customHeight="1">
      <c r="B48" s="210"/>
      <c r="C48" s="211"/>
      <c r="D48" s="211"/>
      <c r="E48" s="330" t="s">
        <v>1212</v>
      </c>
      <c r="F48" s="330"/>
      <c r="G48" s="330"/>
      <c r="H48" s="330"/>
      <c r="I48" s="330"/>
      <c r="J48" s="330"/>
      <c r="K48" s="207"/>
    </row>
    <row r="49" spans="2:11" customFormat="1" ht="15" customHeight="1">
      <c r="B49" s="210"/>
      <c r="C49" s="211"/>
      <c r="D49" s="211"/>
      <c r="E49" s="330" t="s">
        <v>1213</v>
      </c>
      <c r="F49" s="330"/>
      <c r="G49" s="330"/>
      <c r="H49" s="330"/>
      <c r="I49" s="330"/>
      <c r="J49" s="330"/>
      <c r="K49" s="207"/>
    </row>
    <row r="50" spans="2:11" customFormat="1" ht="15" customHeight="1">
      <c r="B50" s="210"/>
      <c r="C50" s="211"/>
      <c r="D50" s="211"/>
      <c r="E50" s="330" t="s">
        <v>1214</v>
      </c>
      <c r="F50" s="330"/>
      <c r="G50" s="330"/>
      <c r="H50" s="330"/>
      <c r="I50" s="330"/>
      <c r="J50" s="330"/>
      <c r="K50" s="207"/>
    </row>
    <row r="51" spans="2:11" customFormat="1" ht="15" customHeight="1">
      <c r="B51" s="210"/>
      <c r="C51" s="211"/>
      <c r="D51" s="330" t="s">
        <v>1215</v>
      </c>
      <c r="E51" s="330"/>
      <c r="F51" s="330"/>
      <c r="G51" s="330"/>
      <c r="H51" s="330"/>
      <c r="I51" s="330"/>
      <c r="J51" s="330"/>
      <c r="K51" s="207"/>
    </row>
    <row r="52" spans="2:11" customFormat="1" ht="25.5" customHeight="1">
      <c r="B52" s="206"/>
      <c r="C52" s="331" t="s">
        <v>1216</v>
      </c>
      <c r="D52" s="331"/>
      <c r="E52" s="331"/>
      <c r="F52" s="331"/>
      <c r="G52" s="331"/>
      <c r="H52" s="331"/>
      <c r="I52" s="331"/>
      <c r="J52" s="331"/>
      <c r="K52" s="207"/>
    </row>
    <row r="53" spans="2:11" customFormat="1" ht="5.25" customHeight="1">
      <c r="B53" s="206"/>
      <c r="C53" s="208"/>
      <c r="D53" s="208"/>
      <c r="E53" s="208"/>
      <c r="F53" s="208"/>
      <c r="G53" s="208"/>
      <c r="H53" s="208"/>
      <c r="I53" s="208"/>
      <c r="J53" s="208"/>
      <c r="K53" s="207"/>
    </row>
    <row r="54" spans="2:11" customFormat="1" ht="15" customHeight="1">
      <c r="B54" s="206"/>
      <c r="C54" s="330" t="s">
        <v>1217</v>
      </c>
      <c r="D54" s="330"/>
      <c r="E54" s="330"/>
      <c r="F54" s="330"/>
      <c r="G54" s="330"/>
      <c r="H54" s="330"/>
      <c r="I54" s="330"/>
      <c r="J54" s="330"/>
      <c r="K54" s="207"/>
    </row>
    <row r="55" spans="2:11" customFormat="1" ht="15" customHeight="1">
      <c r="B55" s="206"/>
      <c r="C55" s="330" t="s">
        <v>1218</v>
      </c>
      <c r="D55" s="330"/>
      <c r="E55" s="330"/>
      <c r="F55" s="330"/>
      <c r="G55" s="330"/>
      <c r="H55" s="330"/>
      <c r="I55" s="330"/>
      <c r="J55" s="330"/>
      <c r="K55" s="207"/>
    </row>
    <row r="56" spans="2:11" customFormat="1" ht="12.75" customHeight="1">
      <c r="B56" s="206"/>
      <c r="C56" s="209"/>
      <c r="D56" s="209"/>
      <c r="E56" s="209"/>
      <c r="F56" s="209"/>
      <c r="G56" s="209"/>
      <c r="H56" s="209"/>
      <c r="I56" s="209"/>
      <c r="J56" s="209"/>
      <c r="K56" s="207"/>
    </row>
    <row r="57" spans="2:11" customFormat="1" ht="15" customHeight="1">
      <c r="B57" s="206"/>
      <c r="C57" s="330" t="s">
        <v>1219</v>
      </c>
      <c r="D57" s="330"/>
      <c r="E57" s="330"/>
      <c r="F57" s="330"/>
      <c r="G57" s="330"/>
      <c r="H57" s="330"/>
      <c r="I57" s="330"/>
      <c r="J57" s="330"/>
      <c r="K57" s="207"/>
    </row>
    <row r="58" spans="2:11" customFormat="1" ht="15" customHeight="1">
      <c r="B58" s="206"/>
      <c r="C58" s="211"/>
      <c r="D58" s="330" t="s">
        <v>1220</v>
      </c>
      <c r="E58" s="330"/>
      <c r="F58" s="330"/>
      <c r="G58" s="330"/>
      <c r="H58" s="330"/>
      <c r="I58" s="330"/>
      <c r="J58" s="330"/>
      <c r="K58" s="207"/>
    </row>
    <row r="59" spans="2:11" customFormat="1" ht="15" customHeight="1">
      <c r="B59" s="206"/>
      <c r="C59" s="211"/>
      <c r="D59" s="330" t="s">
        <v>1221</v>
      </c>
      <c r="E59" s="330"/>
      <c r="F59" s="330"/>
      <c r="G59" s="330"/>
      <c r="H59" s="330"/>
      <c r="I59" s="330"/>
      <c r="J59" s="330"/>
      <c r="K59" s="207"/>
    </row>
    <row r="60" spans="2:11" customFormat="1" ht="15" customHeight="1">
      <c r="B60" s="206"/>
      <c r="C60" s="211"/>
      <c r="D60" s="330" t="s">
        <v>1222</v>
      </c>
      <c r="E60" s="330"/>
      <c r="F60" s="330"/>
      <c r="G60" s="330"/>
      <c r="H60" s="330"/>
      <c r="I60" s="330"/>
      <c r="J60" s="330"/>
      <c r="K60" s="207"/>
    </row>
    <row r="61" spans="2:11" customFormat="1" ht="15" customHeight="1">
      <c r="B61" s="206"/>
      <c r="C61" s="211"/>
      <c r="D61" s="330" t="s">
        <v>1223</v>
      </c>
      <c r="E61" s="330"/>
      <c r="F61" s="330"/>
      <c r="G61" s="330"/>
      <c r="H61" s="330"/>
      <c r="I61" s="330"/>
      <c r="J61" s="330"/>
      <c r="K61" s="207"/>
    </row>
    <row r="62" spans="2:11" customFormat="1" ht="15" customHeight="1">
      <c r="B62" s="206"/>
      <c r="C62" s="211"/>
      <c r="D62" s="333" t="s">
        <v>1224</v>
      </c>
      <c r="E62" s="333"/>
      <c r="F62" s="333"/>
      <c r="G62" s="333"/>
      <c r="H62" s="333"/>
      <c r="I62" s="333"/>
      <c r="J62" s="333"/>
      <c r="K62" s="207"/>
    </row>
    <row r="63" spans="2:11" customFormat="1" ht="15" customHeight="1">
      <c r="B63" s="206"/>
      <c r="C63" s="211"/>
      <c r="D63" s="330" t="s">
        <v>1225</v>
      </c>
      <c r="E63" s="330"/>
      <c r="F63" s="330"/>
      <c r="G63" s="330"/>
      <c r="H63" s="330"/>
      <c r="I63" s="330"/>
      <c r="J63" s="330"/>
      <c r="K63" s="207"/>
    </row>
    <row r="64" spans="2:11" customFormat="1" ht="12.75" customHeight="1">
      <c r="B64" s="206"/>
      <c r="C64" s="211"/>
      <c r="D64" s="211"/>
      <c r="E64" s="214"/>
      <c r="F64" s="211"/>
      <c r="G64" s="211"/>
      <c r="H64" s="211"/>
      <c r="I64" s="211"/>
      <c r="J64" s="211"/>
      <c r="K64" s="207"/>
    </row>
    <row r="65" spans="2:11" customFormat="1" ht="15" customHeight="1">
      <c r="B65" s="206"/>
      <c r="C65" s="211"/>
      <c r="D65" s="330" t="s">
        <v>1226</v>
      </c>
      <c r="E65" s="330"/>
      <c r="F65" s="330"/>
      <c r="G65" s="330"/>
      <c r="H65" s="330"/>
      <c r="I65" s="330"/>
      <c r="J65" s="330"/>
      <c r="K65" s="207"/>
    </row>
    <row r="66" spans="2:11" customFormat="1" ht="15" customHeight="1">
      <c r="B66" s="206"/>
      <c r="C66" s="211"/>
      <c r="D66" s="333" t="s">
        <v>1227</v>
      </c>
      <c r="E66" s="333"/>
      <c r="F66" s="333"/>
      <c r="G66" s="333"/>
      <c r="H66" s="333"/>
      <c r="I66" s="333"/>
      <c r="J66" s="333"/>
      <c r="K66" s="207"/>
    </row>
    <row r="67" spans="2:11" customFormat="1" ht="15" customHeight="1">
      <c r="B67" s="206"/>
      <c r="C67" s="211"/>
      <c r="D67" s="330" t="s">
        <v>1228</v>
      </c>
      <c r="E67" s="330"/>
      <c r="F67" s="330"/>
      <c r="G67" s="330"/>
      <c r="H67" s="330"/>
      <c r="I67" s="330"/>
      <c r="J67" s="330"/>
      <c r="K67" s="207"/>
    </row>
    <row r="68" spans="2:11" customFormat="1" ht="15" customHeight="1">
      <c r="B68" s="206"/>
      <c r="C68" s="211"/>
      <c r="D68" s="330" t="s">
        <v>1229</v>
      </c>
      <c r="E68" s="330"/>
      <c r="F68" s="330"/>
      <c r="G68" s="330"/>
      <c r="H68" s="330"/>
      <c r="I68" s="330"/>
      <c r="J68" s="330"/>
      <c r="K68" s="207"/>
    </row>
    <row r="69" spans="2:11" customFormat="1" ht="15" customHeight="1">
      <c r="B69" s="206"/>
      <c r="C69" s="211"/>
      <c r="D69" s="330" t="s">
        <v>1230</v>
      </c>
      <c r="E69" s="330"/>
      <c r="F69" s="330"/>
      <c r="G69" s="330"/>
      <c r="H69" s="330"/>
      <c r="I69" s="330"/>
      <c r="J69" s="330"/>
      <c r="K69" s="207"/>
    </row>
    <row r="70" spans="2:11" customFormat="1" ht="15" customHeight="1">
      <c r="B70" s="206"/>
      <c r="C70" s="211"/>
      <c r="D70" s="330" t="s">
        <v>1231</v>
      </c>
      <c r="E70" s="330"/>
      <c r="F70" s="330"/>
      <c r="G70" s="330"/>
      <c r="H70" s="330"/>
      <c r="I70" s="330"/>
      <c r="J70" s="330"/>
      <c r="K70" s="207"/>
    </row>
    <row r="71" spans="2:11" customFormat="1" ht="12.75" customHeight="1">
      <c r="B71" s="215"/>
      <c r="C71" s="216"/>
      <c r="D71" s="216"/>
      <c r="E71" s="216"/>
      <c r="F71" s="216"/>
      <c r="G71" s="216"/>
      <c r="H71" s="216"/>
      <c r="I71" s="216"/>
      <c r="J71" s="216"/>
      <c r="K71" s="217"/>
    </row>
    <row r="72" spans="2:11" customFormat="1" ht="18.75" customHeight="1">
      <c r="B72" s="218"/>
      <c r="C72" s="218"/>
      <c r="D72" s="218"/>
      <c r="E72" s="218"/>
      <c r="F72" s="218"/>
      <c r="G72" s="218"/>
      <c r="H72" s="218"/>
      <c r="I72" s="218"/>
      <c r="J72" s="218"/>
      <c r="K72" s="219"/>
    </row>
    <row r="73" spans="2:11" customFormat="1" ht="18.75" customHeight="1">
      <c r="B73" s="219"/>
      <c r="C73" s="219"/>
      <c r="D73" s="219"/>
      <c r="E73" s="219"/>
      <c r="F73" s="219"/>
      <c r="G73" s="219"/>
      <c r="H73" s="219"/>
      <c r="I73" s="219"/>
      <c r="J73" s="219"/>
      <c r="K73" s="219"/>
    </row>
    <row r="74" spans="2:11" customFormat="1" ht="7.5" customHeight="1">
      <c r="B74" s="220"/>
      <c r="C74" s="221"/>
      <c r="D74" s="221"/>
      <c r="E74" s="221"/>
      <c r="F74" s="221"/>
      <c r="G74" s="221"/>
      <c r="H74" s="221"/>
      <c r="I74" s="221"/>
      <c r="J74" s="221"/>
      <c r="K74" s="222"/>
    </row>
    <row r="75" spans="2:11" customFormat="1" ht="45" customHeight="1">
      <c r="B75" s="223"/>
      <c r="C75" s="334" t="s">
        <v>1232</v>
      </c>
      <c r="D75" s="334"/>
      <c r="E75" s="334"/>
      <c r="F75" s="334"/>
      <c r="G75" s="334"/>
      <c r="H75" s="334"/>
      <c r="I75" s="334"/>
      <c r="J75" s="334"/>
      <c r="K75" s="224"/>
    </row>
    <row r="76" spans="2:11" customFormat="1" ht="17.25" customHeight="1">
      <c r="B76" s="223"/>
      <c r="C76" s="225" t="s">
        <v>1233</v>
      </c>
      <c r="D76" s="225"/>
      <c r="E76" s="225"/>
      <c r="F76" s="225" t="s">
        <v>1234</v>
      </c>
      <c r="G76" s="226"/>
      <c r="H76" s="225" t="s">
        <v>64</v>
      </c>
      <c r="I76" s="225" t="s">
        <v>67</v>
      </c>
      <c r="J76" s="225" t="s">
        <v>1235</v>
      </c>
      <c r="K76" s="224"/>
    </row>
    <row r="77" spans="2:11" customFormat="1" ht="17.25" customHeight="1">
      <c r="B77" s="223"/>
      <c r="C77" s="227" t="s">
        <v>1236</v>
      </c>
      <c r="D77" s="227"/>
      <c r="E77" s="227"/>
      <c r="F77" s="228" t="s">
        <v>1237</v>
      </c>
      <c r="G77" s="229"/>
      <c r="H77" s="227"/>
      <c r="I77" s="227"/>
      <c r="J77" s="227" t="s">
        <v>1238</v>
      </c>
      <c r="K77" s="224"/>
    </row>
    <row r="78" spans="2:11" customFormat="1" ht="5.25" customHeight="1">
      <c r="B78" s="223"/>
      <c r="C78" s="230"/>
      <c r="D78" s="230"/>
      <c r="E78" s="230"/>
      <c r="F78" s="230"/>
      <c r="G78" s="231"/>
      <c r="H78" s="230"/>
      <c r="I78" s="230"/>
      <c r="J78" s="230"/>
      <c r="K78" s="224"/>
    </row>
    <row r="79" spans="2:11" customFormat="1" ht="15" customHeight="1">
      <c r="B79" s="223"/>
      <c r="C79" s="212" t="s">
        <v>63</v>
      </c>
      <c r="D79" s="232"/>
      <c r="E79" s="232"/>
      <c r="F79" s="233" t="s">
        <v>1239</v>
      </c>
      <c r="G79" s="234"/>
      <c r="H79" s="212" t="s">
        <v>1240</v>
      </c>
      <c r="I79" s="212" t="s">
        <v>1241</v>
      </c>
      <c r="J79" s="212">
        <v>20</v>
      </c>
      <c r="K79" s="224"/>
    </row>
    <row r="80" spans="2:11" customFormat="1" ht="15" customHeight="1">
      <c r="B80" s="223"/>
      <c r="C80" s="212" t="s">
        <v>1242</v>
      </c>
      <c r="D80" s="212"/>
      <c r="E80" s="212"/>
      <c r="F80" s="233" t="s">
        <v>1239</v>
      </c>
      <c r="G80" s="234"/>
      <c r="H80" s="212" t="s">
        <v>1243</v>
      </c>
      <c r="I80" s="212" t="s">
        <v>1241</v>
      </c>
      <c r="J80" s="212">
        <v>120</v>
      </c>
      <c r="K80" s="224"/>
    </row>
    <row r="81" spans="2:11" customFormat="1" ht="15" customHeight="1">
      <c r="B81" s="235"/>
      <c r="C81" s="212" t="s">
        <v>1244</v>
      </c>
      <c r="D81" s="212"/>
      <c r="E81" s="212"/>
      <c r="F81" s="233" t="s">
        <v>1245</v>
      </c>
      <c r="G81" s="234"/>
      <c r="H81" s="212" t="s">
        <v>1246</v>
      </c>
      <c r="I81" s="212" t="s">
        <v>1241</v>
      </c>
      <c r="J81" s="212">
        <v>50</v>
      </c>
      <c r="K81" s="224"/>
    </row>
    <row r="82" spans="2:11" customFormat="1" ht="15" customHeight="1">
      <c r="B82" s="235"/>
      <c r="C82" s="212" t="s">
        <v>1247</v>
      </c>
      <c r="D82" s="212"/>
      <c r="E82" s="212"/>
      <c r="F82" s="233" t="s">
        <v>1239</v>
      </c>
      <c r="G82" s="234"/>
      <c r="H82" s="212" t="s">
        <v>1248</v>
      </c>
      <c r="I82" s="212" t="s">
        <v>1249</v>
      </c>
      <c r="J82" s="212"/>
      <c r="K82" s="224"/>
    </row>
    <row r="83" spans="2:11" customFormat="1" ht="15" customHeight="1">
      <c r="B83" s="235"/>
      <c r="C83" s="212" t="s">
        <v>1250</v>
      </c>
      <c r="D83" s="212"/>
      <c r="E83" s="212"/>
      <c r="F83" s="233" t="s">
        <v>1245</v>
      </c>
      <c r="G83" s="212"/>
      <c r="H83" s="212" t="s">
        <v>1251</v>
      </c>
      <c r="I83" s="212" t="s">
        <v>1241</v>
      </c>
      <c r="J83" s="212">
        <v>15</v>
      </c>
      <c r="K83" s="224"/>
    </row>
    <row r="84" spans="2:11" customFormat="1" ht="15" customHeight="1">
      <c r="B84" s="235"/>
      <c r="C84" s="212" t="s">
        <v>1252</v>
      </c>
      <c r="D84" s="212"/>
      <c r="E84" s="212"/>
      <c r="F84" s="233" t="s">
        <v>1245</v>
      </c>
      <c r="G84" s="212"/>
      <c r="H84" s="212" t="s">
        <v>1253</v>
      </c>
      <c r="I84" s="212" t="s">
        <v>1241</v>
      </c>
      <c r="J84" s="212">
        <v>15</v>
      </c>
      <c r="K84" s="224"/>
    </row>
    <row r="85" spans="2:11" customFormat="1" ht="15" customHeight="1">
      <c r="B85" s="235"/>
      <c r="C85" s="212" t="s">
        <v>1254</v>
      </c>
      <c r="D85" s="212"/>
      <c r="E85" s="212"/>
      <c r="F85" s="233" t="s">
        <v>1245</v>
      </c>
      <c r="G85" s="212"/>
      <c r="H85" s="212" t="s">
        <v>1255</v>
      </c>
      <c r="I85" s="212" t="s">
        <v>1241</v>
      </c>
      <c r="J85" s="212">
        <v>20</v>
      </c>
      <c r="K85" s="224"/>
    </row>
    <row r="86" spans="2:11" customFormat="1" ht="15" customHeight="1">
      <c r="B86" s="235"/>
      <c r="C86" s="212" t="s">
        <v>1256</v>
      </c>
      <c r="D86" s="212"/>
      <c r="E86" s="212"/>
      <c r="F86" s="233" t="s">
        <v>1245</v>
      </c>
      <c r="G86" s="212"/>
      <c r="H86" s="212" t="s">
        <v>1257</v>
      </c>
      <c r="I86" s="212" t="s">
        <v>1241</v>
      </c>
      <c r="J86" s="212">
        <v>20</v>
      </c>
      <c r="K86" s="224"/>
    </row>
    <row r="87" spans="2:11" customFormat="1" ht="15" customHeight="1">
      <c r="B87" s="235"/>
      <c r="C87" s="212" t="s">
        <v>1258</v>
      </c>
      <c r="D87" s="212"/>
      <c r="E87" s="212"/>
      <c r="F87" s="233" t="s">
        <v>1245</v>
      </c>
      <c r="G87" s="234"/>
      <c r="H87" s="212" t="s">
        <v>1259</v>
      </c>
      <c r="I87" s="212" t="s">
        <v>1241</v>
      </c>
      <c r="J87" s="212">
        <v>50</v>
      </c>
      <c r="K87" s="224"/>
    </row>
    <row r="88" spans="2:11" customFormat="1" ht="15" customHeight="1">
      <c r="B88" s="235"/>
      <c r="C88" s="212" t="s">
        <v>1260</v>
      </c>
      <c r="D88" s="212"/>
      <c r="E88" s="212"/>
      <c r="F88" s="233" t="s">
        <v>1245</v>
      </c>
      <c r="G88" s="234"/>
      <c r="H88" s="212" t="s">
        <v>1261</v>
      </c>
      <c r="I88" s="212" t="s">
        <v>1241</v>
      </c>
      <c r="J88" s="212">
        <v>20</v>
      </c>
      <c r="K88" s="224"/>
    </row>
    <row r="89" spans="2:11" customFormat="1" ht="15" customHeight="1">
      <c r="B89" s="235"/>
      <c r="C89" s="212" t="s">
        <v>1262</v>
      </c>
      <c r="D89" s="212"/>
      <c r="E89" s="212"/>
      <c r="F89" s="233" t="s">
        <v>1245</v>
      </c>
      <c r="G89" s="234"/>
      <c r="H89" s="212" t="s">
        <v>1263</v>
      </c>
      <c r="I89" s="212" t="s">
        <v>1241</v>
      </c>
      <c r="J89" s="212">
        <v>20</v>
      </c>
      <c r="K89" s="224"/>
    </row>
    <row r="90" spans="2:11" customFormat="1" ht="15" customHeight="1">
      <c r="B90" s="235"/>
      <c r="C90" s="212" t="s">
        <v>1264</v>
      </c>
      <c r="D90" s="212"/>
      <c r="E90" s="212"/>
      <c r="F90" s="233" t="s">
        <v>1245</v>
      </c>
      <c r="G90" s="234"/>
      <c r="H90" s="212" t="s">
        <v>1265</v>
      </c>
      <c r="I90" s="212" t="s">
        <v>1241</v>
      </c>
      <c r="J90" s="212">
        <v>50</v>
      </c>
      <c r="K90" s="224"/>
    </row>
    <row r="91" spans="2:11" customFormat="1" ht="15" customHeight="1">
      <c r="B91" s="235"/>
      <c r="C91" s="212" t="s">
        <v>1266</v>
      </c>
      <c r="D91" s="212"/>
      <c r="E91" s="212"/>
      <c r="F91" s="233" t="s">
        <v>1245</v>
      </c>
      <c r="G91" s="234"/>
      <c r="H91" s="212" t="s">
        <v>1266</v>
      </c>
      <c r="I91" s="212" t="s">
        <v>1241</v>
      </c>
      <c r="J91" s="212">
        <v>50</v>
      </c>
      <c r="K91" s="224"/>
    </row>
    <row r="92" spans="2:11" customFormat="1" ht="15" customHeight="1">
      <c r="B92" s="235"/>
      <c r="C92" s="212" t="s">
        <v>1267</v>
      </c>
      <c r="D92" s="212"/>
      <c r="E92" s="212"/>
      <c r="F92" s="233" t="s">
        <v>1245</v>
      </c>
      <c r="G92" s="234"/>
      <c r="H92" s="212" t="s">
        <v>1268</v>
      </c>
      <c r="I92" s="212" t="s">
        <v>1241</v>
      </c>
      <c r="J92" s="212">
        <v>255</v>
      </c>
      <c r="K92" s="224"/>
    </row>
    <row r="93" spans="2:11" customFormat="1" ht="15" customHeight="1">
      <c r="B93" s="235"/>
      <c r="C93" s="212" t="s">
        <v>1269</v>
      </c>
      <c r="D93" s="212"/>
      <c r="E93" s="212"/>
      <c r="F93" s="233" t="s">
        <v>1239</v>
      </c>
      <c r="G93" s="234"/>
      <c r="H93" s="212" t="s">
        <v>1270</v>
      </c>
      <c r="I93" s="212" t="s">
        <v>1271</v>
      </c>
      <c r="J93" s="212"/>
      <c r="K93" s="224"/>
    </row>
    <row r="94" spans="2:11" customFormat="1" ht="15" customHeight="1">
      <c r="B94" s="235"/>
      <c r="C94" s="212" t="s">
        <v>1272</v>
      </c>
      <c r="D94" s="212"/>
      <c r="E94" s="212"/>
      <c r="F94" s="233" t="s">
        <v>1239</v>
      </c>
      <c r="G94" s="234"/>
      <c r="H94" s="212" t="s">
        <v>1273</v>
      </c>
      <c r="I94" s="212" t="s">
        <v>1274</v>
      </c>
      <c r="J94" s="212"/>
      <c r="K94" s="224"/>
    </row>
    <row r="95" spans="2:11" customFormat="1" ht="15" customHeight="1">
      <c r="B95" s="235"/>
      <c r="C95" s="212" t="s">
        <v>1275</v>
      </c>
      <c r="D95" s="212"/>
      <c r="E95" s="212"/>
      <c r="F95" s="233" t="s">
        <v>1239</v>
      </c>
      <c r="G95" s="234"/>
      <c r="H95" s="212" t="s">
        <v>1275</v>
      </c>
      <c r="I95" s="212" t="s">
        <v>1274</v>
      </c>
      <c r="J95" s="212"/>
      <c r="K95" s="224"/>
    </row>
    <row r="96" spans="2:11" customFormat="1" ht="15" customHeight="1">
      <c r="B96" s="235"/>
      <c r="C96" s="212" t="s">
        <v>48</v>
      </c>
      <c r="D96" s="212"/>
      <c r="E96" s="212"/>
      <c r="F96" s="233" t="s">
        <v>1239</v>
      </c>
      <c r="G96" s="234"/>
      <c r="H96" s="212" t="s">
        <v>1276</v>
      </c>
      <c r="I96" s="212" t="s">
        <v>1274</v>
      </c>
      <c r="J96" s="212"/>
      <c r="K96" s="224"/>
    </row>
    <row r="97" spans="2:11" customFormat="1" ht="15" customHeight="1">
      <c r="B97" s="235"/>
      <c r="C97" s="212" t="s">
        <v>58</v>
      </c>
      <c r="D97" s="212"/>
      <c r="E97" s="212"/>
      <c r="F97" s="233" t="s">
        <v>1239</v>
      </c>
      <c r="G97" s="234"/>
      <c r="H97" s="212" t="s">
        <v>1277</v>
      </c>
      <c r="I97" s="212" t="s">
        <v>1274</v>
      </c>
      <c r="J97" s="212"/>
      <c r="K97" s="224"/>
    </row>
    <row r="98" spans="2:11" customFormat="1" ht="15" customHeight="1">
      <c r="B98" s="236"/>
      <c r="C98" s="237"/>
      <c r="D98" s="237"/>
      <c r="E98" s="237"/>
      <c r="F98" s="237"/>
      <c r="G98" s="237"/>
      <c r="H98" s="237"/>
      <c r="I98" s="237"/>
      <c r="J98" s="237"/>
      <c r="K98" s="238"/>
    </row>
    <row r="99" spans="2:11" customFormat="1" ht="18.75" customHeight="1">
      <c r="B99" s="239"/>
      <c r="C99" s="240"/>
      <c r="D99" s="240"/>
      <c r="E99" s="240"/>
      <c r="F99" s="240"/>
      <c r="G99" s="240"/>
      <c r="H99" s="240"/>
      <c r="I99" s="240"/>
      <c r="J99" s="240"/>
      <c r="K99" s="239"/>
    </row>
    <row r="100" spans="2:11" customFormat="1" ht="18.75" customHeight="1">
      <c r="B100" s="219"/>
      <c r="C100" s="219"/>
      <c r="D100" s="219"/>
      <c r="E100" s="219"/>
      <c r="F100" s="219"/>
      <c r="G100" s="219"/>
      <c r="H100" s="219"/>
      <c r="I100" s="219"/>
      <c r="J100" s="219"/>
      <c r="K100" s="219"/>
    </row>
    <row r="101" spans="2:11" customFormat="1" ht="7.5" customHeight="1">
      <c r="B101" s="220"/>
      <c r="C101" s="221"/>
      <c r="D101" s="221"/>
      <c r="E101" s="221"/>
      <c r="F101" s="221"/>
      <c r="G101" s="221"/>
      <c r="H101" s="221"/>
      <c r="I101" s="221"/>
      <c r="J101" s="221"/>
      <c r="K101" s="222"/>
    </row>
    <row r="102" spans="2:11" customFormat="1" ht="45" customHeight="1">
      <c r="B102" s="223"/>
      <c r="C102" s="334" t="s">
        <v>1278</v>
      </c>
      <c r="D102" s="334"/>
      <c r="E102" s="334"/>
      <c r="F102" s="334"/>
      <c r="G102" s="334"/>
      <c r="H102" s="334"/>
      <c r="I102" s="334"/>
      <c r="J102" s="334"/>
      <c r="K102" s="224"/>
    </row>
    <row r="103" spans="2:11" customFormat="1" ht="17.25" customHeight="1">
      <c r="B103" s="223"/>
      <c r="C103" s="225" t="s">
        <v>1233</v>
      </c>
      <c r="D103" s="225"/>
      <c r="E103" s="225"/>
      <c r="F103" s="225" t="s">
        <v>1234</v>
      </c>
      <c r="G103" s="226"/>
      <c r="H103" s="225" t="s">
        <v>64</v>
      </c>
      <c r="I103" s="225" t="s">
        <v>67</v>
      </c>
      <c r="J103" s="225" t="s">
        <v>1235</v>
      </c>
      <c r="K103" s="224"/>
    </row>
    <row r="104" spans="2:11" customFormat="1" ht="17.25" customHeight="1">
      <c r="B104" s="223"/>
      <c r="C104" s="227" t="s">
        <v>1236</v>
      </c>
      <c r="D104" s="227"/>
      <c r="E104" s="227"/>
      <c r="F104" s="228" t="s">
        <v>1237</v>
      </c>
      <c r="G104" s="229"/>
      <c r="H104" s="227"/>
      <c r="I104" s="227"/>
      <c r="J104" s="227" t="s">
        <v>1238</v>
      </c>
      <c r="K104" s="224"/>
    </row>
    <row r="105" spans="2:11" customFormat="1" ht="5.25" customHeight="1">
      <c r="B105" s="223"/>
      <c r="C105" s="225"/>
      <c r="D105" s="225"/>
      <c r="E105" s="225"/>
      <c r="F105" s="225"/>
      <c r="G105" s="241"/>
      <c r="H105" s="225"/>
      <c r="I105" s="225"/>
      <c r="J105" s="225"/>
      <c r="K105" s="224"/>
    </row>
    <row r="106" spans="2:11" customFormat="1" ht="15" customHeight="1">
      <c r="B106" s="223"/>
      <c r="C106" s="212" t="s">
        <v>63</v>
      </c>
      <c r="D106" s="232"/>
      <c r="E106" s="232"/>
      <c r="F106" s="233" t="s">
        <v>1239</v>
      </c>
      <c r="G106" s="212"/>
      <c r="H106" s="212" t="s">
        <v>1279</v>
      </c>
      <c r="I106" s="212" t="s">
        <v>1241</v>
      </c>
      <c r="J106" s="212">
        <v>20</v>
      </c>
      <c r="K106" s="224"/>
    </row>
    <row r="107" spans="2:11" customFormat="1" ht="15" customHeight="1">
      <c r="B107" s="223"/>
      <c r="C107" s="212" t="s">
        <v>1242</v>
      </c>
      <c r="D107" s="212"/>
      <c r="E107" s="212"/>
      <c r="F107" s="233" t="s">
        <v>1239</v>
      </c>
      <c r="G107" s="212"/>
      <c r="H107" s="212" t="s">
        <v>1279</v>
      </c>
      <c r="I107" s="212" t="s">
        <v>1241</v>
      </c>
      <c r="J107" s="212">
        <v>120</v>
      </c>
      <c r="K107" s="224"/>
    </row>
    <row r="108" spans="2:11" customFormat="1" ht="15" customHeight="1">
      <c r="B108" s="235"/>
      <c r="C108" s="212" t="s">
        <v>1244</v>
      </c>
      <c r="D108" s="212"/>
      <c r="E108" s="212"/>
      <c r="F108" s="233" t="s">
        <v>1245</v>
      </c>
      <c r="G108" s="212"/>
      <c r="H108" s="212" t="s">
        <v>1279</v>
      </c>
      <c r="I108" s="212" t="s">
        <v>1241</v>
      </c>
      <c r="J108" s="212">
        <v>50</v>
      </c>
      <c r="K108" s="224"/>
    </row>
    <row r="109" spans="2:11" customFormat="1" ht="15" customHeight="1">
      <c r="B109" s="235"/>
      <c r="C109" s="212" t="s">
        <v>1247</v>
      </c>
      <c r="D109" s="212"/>
      <c r="E109" s="212"/>
      <c r="F109" s="233" t="s">
        <v>1239</v>
      </c>
      <c r="G109" s="212"/>
      <c r="H109" s="212" t="s">
        <v>1279</v>
      </c>
      <c r="I109" s="212" t="s">
        <v>1249</v>
      </c>
      <c r="J109" s="212"/>
      <c r="K109" s="224"/>
    </row>
    <row r="110" spans="2:11" customFormat="1" ht="15" customHeight="1">
      <c r="B110" s="235"/>
      <c r="C110" s="212" t="s">
        <v>1258</v>
      </c>
      <c r="D110" s="212"/>
      <c r="E110" s="212"/>
      <c r="F110" s="233" t="s">
        <v>1245</v>
      </c>
      <c r="G110" s="212"/>
      <c r="H110" s="212" t="s">
        <v>1279</v>
      </c>
      <c r="I110" s="212" t="s">
        <v>1241</v>
      </c>
      <c r="J110" s="212">
        <v>50</v>
      </c>
      <c r="K110" s="224"/>
    </row>
    <row r="111" spans="2:11" customFormat="1" ht="15" customHeight="1">
      <c r="B111" s="235"/>
      <c r="C111" s="212" t="s">
        <v>1266</v>
      </c>
      <c r="D111" s="212"/>
      <c r="E111" s="212"/>
      <c r="F111" s="233" t="s">
        <v>1245</v>
      </c>
      <c r="G111" s="212"/>
      <c r="H111" s="212" t="s">
        <v>1279</v>
      </c>
      <c r="I111" s="212" t="s">
        <v>1241</v>
      </c>
      <c r="J111" s="212">
        <v>50</v>
      </c>
      <c r="K111" s="224"/>
    </row>
    <row r="112" spans="2:11" customFormat="1" ht="15" customHeight="1">
      <c r="B112" s="235"/>
      <c r="C112" s="212" t="s">
        <v>1264</v>
      </c>
      <c r="D112" s="212"/>
      <c r="E112" s="212"/>
      <c r="F112" s="233" t="s">
        <v>1245</v>
      </c>
      <c r="G112" s="212"/>
      <c r="H112" s="212" t="s">
        <v>1279</v>
      </c>
      <c r="I112" s="212" t="s">
        <v>1241</v>
      </c>
      <c r="J112" s="212">
        <v>50</v>
      </c>
      <c r="K112" s="224"/>
    </row>
    <row r="113" spans="2:11" customFormat="1" ht="15" customHeight="1">
      <c r="B113" s="235"/>
      <c r="C113" s="212" t="s">
        <v>63</v>
      </c>
      <c r="D113" s="212"/>
      <c r="E113" s="212"/>
      <c r="F113" s="233" t="s">
        <v>1239</v>
      </c>
      <c r="G113" s="212"/>
      <c r="H113" s="212" t="s">
        <v>1280</v>
      </c>
      <c r="I113" s="212" t="s">
        <v>1241</v>
      </c>
      <c r="J113" s="212">
        <v>20</v>
      </c>
      <c r="K113" s="224"/>
    </row>
    <row r="114" spans="2:11" customFormat="1" ht="15" customHeight="1">
      <c r="B114" s="235"/>
      <c r="C114" s="212" t="s">
        <v>1281</v>
      </c>
      <c r="D114" s="212"/>
      <c r="E114" s="212"/>
      <c r="F114" s="233" t="s">
        <v>1239</v>
      </c>
      <c r="G114" s="212"/>
      <c r="H114" s="212" t="s">
        <v>1282</v>
      </c>
      <c r="I114" s="212" t="s">
        <v>1241</v>
      </c>
      <c r="J114" s="212">
        <v>120</v>
      </c>
      <c r="K114" s="224"/>
    </row>
    <row r="115" spans="2:11" customFormat="1" ht="15" customHeight="1">
      <c r="B115" s="235"/>
      <c r="C115" s="212" t="s">
        <v>48</v>
      </c>
      <c r="D115" s="212"/>
      <c r="E115" s="212"/>
      <c r="F115" s="233" t="s">
        <v>1239</v>
      </c>
      <c r="G115" s="212"/>
      <c r="H115" s="212" t="s">
        <v>1283</v>
      </c>
      <c r="I115" s="212" t="s">
        <v>1274</v>
      </c>
      <c r="J115" s="212"/>
      <c r="K115" s="224"/>
    </row>
    <row r="116" spans="2:11" customFormat="1" ht="15" customHeight="1">
      <c r="B116" s="235"/>
      <c r="C116" s="212" t="s">
        <v>58</v>
      </c>
      <c r="D116" s="212"/>
      <c r="E116" s="212"/>
      <c r="F116" s="233" t="s">
        <v>1239</v>
      </c>
      <c r="G116" s="212"/>
      <c r="H116" s="212" t="s">
        <v>1284</v>
      </c>
      <c r="I116" s="212" t="s">
        <v>1274</v>
      </c>
      <c r="J116" s="212"/>
      <c r="K116" s="224"/>
    </row>
    <row r="117" spans="2:11" customFormat="1" ht="15" customHeight="1">
      <c r="B117" s="235"/>
      <c r="C117" s="212" t="s">
        <v>67</v>
      </c>
      <c r="D117" s="212"/>
      <c r="E117" s="212"/>
      <c r="F117" s="233" t="s">
        <v>1239</v>
      </c>
      <c r="G117" s="212"/>
      <c r="H117" s="212" t="s">
        <v>1285</v>
      </c>
      <c r="I117" s="212" t="s">
        <v>1286</v>
      </c>
      <c r="J117" s="212"/>
      <c r="K117" s="224"/>
    </row>
    <row r="118" spans="2:11" customFormat="1" ht="15" customHeight="1">
      <c r="B118" s="236"/>
      <c r="C118" s="242"/>
      <c r="D118" s="242"/>
      <c r="E118" s="242"/>
      <c r="F118" s="242"/>
      <c r="G118" s="242"/>
      <c r="H118" s="242"/>
      <c r="I118" s="242"/>
      <c r="J118" s="242"/>
      <c r="K118" s="238"/>
    </row>
    <row r="119" spans="2:11" customFormat="1" ht="18.75" customHeight="1">
      <c r="B119" s="243"/>
      <c r="C119" s="244"/>
      <c r="D119" s="244"/>
      <c r="E119" s="244"/>
      <c r="F119" s="245"/>
      <c r="G119" s="244"/>
      <c r="H119" s="244"/>
      <c r="I119" s="244"/>
      <c r="J119" s="244"/>
      <c r="K119" s="243"/>
    </row>
    <row r="120" spans="2:11" customFormat="1" ht="18.75" customHeight="1"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2:11" customFormat="1" ht="7.5" customHeight="1">
      <c r="B121" s="246"/>
      <c r="C121" s="247"/>
      <c r="D121" s="247"/>
      <c r="E121" s="247"/>
      <c r="F121" s="247"/>
      <c r="G121" s="247"/>
      <c r="H121" s="247"/>
      <c r="I121" s="247"/>
      <c r="J121" s="247"/>
      <c r="K121" s="248"/>
    </row>
    <row r="122" spans="2:11" customFormat="1" ht="45" customHeight="1">
      <c r="B122" s="249"/>
      <c r="C122" s="332" t="s">
        <v>1287</v>
      </c>
      <c r="D122" s="332"/>
      <c r="E122" s="332"/>
      <c r="F122" s="332"/>
      <c r="G122" s="332"/>
      <c r="H122" s="332"/>
      <c r="I122" s="332"/>
      <c r="J122" s="332"/>
      <c r="K122" s="250"/>
    </row>
    <row r="123" spans="2:11" customFormat="1" ht="17.25" customHeight="1">
      <c r="B123" s="251"/>
      <c r="C123" s="225" t="s">
        <v>1233</v>
      </c>
      <c r="D123" s="225"/>
      <c r="E123" s="225"/>
      <c r="F123" s="225" t="s">
        <v>1234</v>
      </c>
      <c r="G123" s="226"/>
      <c r="H123" s="225" t="s">
        <v>64</v>
      </c>
      <c r="I123" s="225" t="s">
        <v>67</v>
      </c>
      <c r="J123" s="225" t="s">
        <v>1235</v>
      </c>
      <c r="K123" s="252"/>
    </row>
    <row r="124" spans="2:11" customFormat="1" ht="17.25" customHeight="1">
      <c r="B124" s="251"/>
      <c r="C124" s="227" t="s">
        <v>1236</v>
      </c>
      <c r="D124" s="227"/>
      <c r="E124" s="227"/>
      <c r="F124" s="228" t="s">
        <v>1237</v>
      </c>
      <c r="G124" s="229"/>
      <c r="H124" s="227"/>
      <c r="I124" s="227"/>
      <c r="J124" s="227" t="s">
        <v>1238</v>
      </c>
      <c r="K124" s="252"/>
    </row>
    <row r="125" spans="2:11" customFormat="1" ht="5.25" customHeight="1">
      <c r="B125" s="253"/>
      <c r="C125" s="230"/>
      <c r="D125" s="230"/>
      <c r="E125" s="230"/>
      <c r="F125" s="230"/>
      <c r="G125" s="254"/>
      <c r="H125" s="230"/>
      <c r="I125" s="230"/>
      <c r="J125" s="230"/>
      <c r="K125" s="255"/>
    </row>
    <row r="126" spans="2:11" customFormat="1" ht="15" customHeight="1">
      <c r="B126" s="253"/>
      <c r="C126" s="212" t="s">
        <v>1242</v>
      </c>
      <c r="D126" s="232"/>
      <c r="E126" s="232"/>
      <c r="F126" s="233" t="s">
        <v>1239</v>
      </c>
      <c r="G126" s="212"/>
      <c r="H126" s="212" t="s">
        <v>1279</v>
      </c>
      <c r="I126" s="212" t="s">
        <v>1241</v>
      </c>
      <c r="J126" s="212">
        <v>120</v>
      </c>
      <c r="K126" s="256"/>
    </row>
    <row r="127" spans="2:11" customFormat="1" ht="15" customHeight="1">
      <c r="B127" s="253"/>
      <c r="C127" s="212" t="s">
        <v>1288</v>
      </c>
      <c r="D127" s="212"/>
      <c r="E127" s="212"/>
      <c r="F127" s="233" t="s">
        <v>1239</v>
      </c>
      <c r="G127" s="212"/>
      <c r="H127" s="212" t="s">
        <v>1289</v>
      </c>
      <c r="I127" s="212" t="s">
        <v>1241</v>
      </c>
      <c r="J127" s="212" t="s">
        <v>1290</v>
      </c>
      <c r="K127" s="256"/>
    </row>
    <row r="128" spans="2:11" customFormat="1" ht="15" customHeight="1">
      <c r="B128" s="253"/>
      <c r="C128" s="212" t="s">
        <v>1187</v>
      </c>
      <c r="D128" s="212"/>
      <c r="E128" s="212"/>
      <c r="F128" s="233" t="s">
        <v>1239</v>
      </c>
      <c r="G128" s="212"/>
      <c r="H128" s="212" t="s">
        <v>1291</v>
      </c>
      <c r="I128" s="212" t="s">
        <v>1241</v>
      </c>
      <c r="J128" s="212" t="s">
        <v>1290</v>
      </c>
      <c r="K128" s="256"/>
    </row>
    <row r="129" spans="2:11" customFormat="1" ht="15" customHeight="1">
      <c r="B129" s="253"/>
      <c r="C129" s="212" t="s">
        <v>1250</v>
      </c>
      <c r="D129" s="212"/>
      <c r="E129" s="212"/>
      <c r="F129" s="233" t="s">
        <v>1245</v>
      </c>
      <c r="G129" s="212"/>
      <c r="H129" s="212" t="s">
        <v>1251</v>
      </c>
      <c r="I129" s="212" t="s">
        <v>1241</v>
      </c>
      <c r="J129" s="212">
        <v>15</v>
      </c>
      <c r="K129" s="256"/>
    </row>
    <row r="130" spans="2:11" customFormat="1" ht="15" customHeight="1">
      <c r="B130" s="253"/>
      <c r="C130" s="212" t="s">
        <v>1252</v>
      </c>
      <c r="D130" s="212"/>
      <c r="E130" s="212"/>
      <c r="F130" s="233" t="s">
        <v>1245</v>
      </c>
      <c r="G130" s="212"/>
      <c r="H130" s="212" t="s">
        <v>1253</v>
      </c>
      <c r="I130" s="212" t="s">
        <v>1241</v>
      </c>
      <c r="J130" s="212">
        <v>15</v>
      </c>
      <c r="K130" s="256"/>
    </row>
    <row r="131" spans="2:11" customFormat="1" ht="15" customHeight="1">
      <c r="B131" s="253"/>
      <c r="C131" s="212" t="s">
        <v>1254</v>
      </c>
      <c r="D131" s="212"/>
      <c r="E131" s="212"/>
      <c r="F131" s="233" t="s">
        <v>1245</v>
      </c>
      <c r="G131" s="212"/>
      <c r="H131" s="212" t="s">
        <v>1255</v>
      </c>
      <c r="I131" s="212" t="s">
        <v>1241</v>
      </c>
      <c r="J131" s="212">
        <v>20</v>
      </c>
      <c r="K131" s="256"/>
    </row>
    <row r="132" spans="2:11" customFormat="1" ht="15" customHeight="1">
      <c r="B132" s="253"/>
      <c r="C132" s="212" t="s">
        <v>1256</v>
      </c>
      <c r="D132" s="212"/>
      <c r="E132" s="212"/>
      <c r="F132" s="233" t="s">
        <v>1245</v>
      </c>
      <c r="G132" s="212"/>
      <c r="H132" s="212" t="s">
        <v>1257</v>
      </c>
      <c r="I132" s="212" t="s">
        <v>1241</v>
      </c>
      <c r="J132" s="212">
        <v>20</v>
      </c>
      <c r="K132" s="256"/>
    </row>
    <row r="133" spans="2:11" customFormat="1" ht="15" customHeight="1">
      <c r="B133" s="253"/>
      <c r="C133" s="212" t="s">
        <v>1244</v>
      </c>
      <c r="D133" s="212"/>
      <c r="E133" s="212"/>
      <c r="F133" s="233" t="s">
        <v>1245</v>
      </c>
      <c r="G133" s="212"/>
      <c r="H133" s="212" t="s">
        <v>1279</v>
      </c>
      <c r="I133" s="212" t="s">
        <v>1241</v>
      </c>
      <c r="J133" s="212">
        <v>50</v>
      </c>
      <c r="K133" s="256"/>
    </row>
    <row r="134" spans="2:11" customFormat="1" ht="15" customHeight="1">
      <c r="B134" s="253"/>
      <c r="C134" s="212" t="s">
        <v>1258</v>
      </c>
      <c r="D134" s="212"/>
      <c r="E134" s="212"/>
      <c r="F134" s="233" t="s">
        <v>1245</v>
      </c>
      <c r="G134" s="212"/>
      <c r="H134" s="212" t="s">
        <v>1279</v>
      </c>
      <c r="I134" s="212" t="s">
        <v>1241</v>
      </c>
      <c r="J134" s="212">
        <v>50</v>
      </c>
      <c r="K134" s="256"/>
    </row>
    <row r="135" spans="2:11" customFormat="1" ht="15" customHeight="1">
      <c r="B135" s="253"/>
      <c r="C135" s="212" t="s">
        <v>1264</v>
      </c>
      <c r="D135" s="212"/>
      <c r="E135" s="212"/>
      <c r="F135" s="233" t="s">
        <v>1245</v>
      </c>
      <c r="G135" s="212"/>
      <c r="H135" s="212" t="s">
        <v>1279</v>
      </c>
      <c r="I135" s="212" t="s">
        <v>1241</v>
      </c>
      <c r="J135" s="212">
        <v>50</v>
      </c>
      <c r="K135" s="256"/>
    </row>
    <row r="136" spans="2:11" customFormat="1" ht="15" customHeight="1">
      <c r="B136" s="253"/>
      <c r="C136" s="212" t="s">
        <v>1266</v>
      </c>
      <c r="D136" s="212"/>
      <c r="E136" s="212"/>
      <c r="F136" s="233" t="s">
        <v>1245</v>
      </c>
      <c r="G136" s="212"/>
      <c r="H136" s="212" t="s">
        <v>1279</v>
      </c>
      <c r="I136" s="212" t="s">
        <v>1241</v>
      </c>
      <c r="J136" s="212">
        <v>50</v>
      </c>
      <c r="K136" s="256"/>
    </row>
    <row r="137" spans="2:11" customFormat="1" ht="15" customHeight="1">
      <c r="B137" s="253"/>
      <c r="C137" s="212" t="s">
        <v>1267</v>
      </c>
      <c r="D137" s="212"/>
      <c r="E137" s="212"/>
      <c r="F137" s="233" t="s">
        <v>1245</v>
      </c>
      <c r="G137" s="212"/>
      <c r="H137" s="212" t="s">
        <v>1292</v>
      </c>
      <c r="I137" s="212" t="s">
        <v>1241</v>
      </c>
      <c r="J137" s="212">
        <v>255</v>
      </c>
      <c r="K137" s="256"/>
    </row>
    <row r="138" spans="2:11" customFormat="1" ht="15" customHeight="1">
      <c r="B138" s="253"/>
      <c r="C138" s="212" t="s">
        <v>1269</v>
      </c>
      <c r="D138" s="212"/>
      <c r="E138" s="212"/>
      <c r="F138" s="233" t="s">
        <v>1239</v>
      </c>
      <c r="G138" s="212"/>
      <c r="H138" s="212" t="s">
        <v>1293</v>
      </c>
      <c r="I138" s="212" t="s">
        <v>1271</v>
      </c>
      <c r="J138" s="212"/>
      <c r="K138" s="256"/>
    </row>
    <row r="139" spans="2:11" customFormat="1" ht="15" customHeight="1">
      <c r="B139" s="253"/>
      <c r="C139" s="212" t="s">
        <v>1272</v>
      </c>
      <c r="D139" s="212"/>
      <c r="E139" s="212"/>
      <c r="F139" s="233" t="s">
        <v>1239</v>
      </c>
      <c r="G139" s="212"/>
      <c r="H139" s="212" t="s">
        <v>1294</v>
      </c>
      <c r="I139" s="212" t="s">
        <v>1274</v>
      </c>
      <c r="J139" s="212"/>
      <c r="K139" s="256"/>
    </row>
    <row r="140" spans="2:11" customFormat="1" ht="15" customHeight="1">
      <c r="B140" s="253"/>
      <c r="C140" s="212" t="s">
        <v>1275</v>
      </c>
      <c r="D140" s="212"/>
      <c r="E140" s="212"/>
      <c r="F140" s="233" t="s">
        <v>1239</v>
      </c>
      <c r="G140" s="212"/>
      <c r="H140" s="212" t="s">
        <v>1275</v>
      </c>
      <c r="I140" s="212" t="s">
        <v>1274</v>
      </c>
      <c r="J140" s="212"/>
      <c r="K140" s="256"/>
    </row>
    <row r="141" spans="2:11" customFormat="1" ht="15" customHeight="1">
      <c r="B141" s="253"/>
      <c r="C141" s="212" t="s">
        <v>48</v>
      </c>
      <c r="D141" s="212"/>
      <c r="E141" s="212"/>
      <c r="F141" s="233" t="s">
        <v>1239</v>
      </c>
      <c r="G141" s="212"/>
      <c r="H141" s="212" t="s">
        <v>1295</v>
      </c>
      <c r="I141" s="212" t="s">
        <v>1274</v>
      </c>
      <c r="J141" s="212"/>
      <c r="K141" s="256"/>
    </row>
    <row r="142" spans="2:11" customFormat="1" ht="15" customHeight="1">
      <c r="B142" s="253"/>
      <c r="C142" s="212" t="s">
        <v>1296</v>
      </c>
      <c r="D142" s="212"/>
      <c r="E142" s="212"/>
      <c r="F142" s="233" t="s">
        <v>1239</v>
      </c>
      <c r="G142" s="212"/>
      <c r="H142" s="212" t="s">
        <v>1297</v>
      </c>
      <c r="I142" s="212" t="s">
        <v>1274</v>
      </c>
      <c r="J142" s="212"/>
      <c r="K142" s="256"/>
    </row>
    <row r="143" spans="2:11" customFormat="1" ht="15" customHeight="1">
      <c r="B143" s="257"/>
      <c r="C143" s="258"/>
      <c r="D143" s="258"/>
      <c r="E143" s="258"/>
      <c r="F143" s="258"/>
      <c r="G143" s="258"/>
      <c r="H143" s="258"/>
      <c r="I143" s="258"/>
      <c r="J143" s="258"/>
      <c r="K143" s="259"/>
    </row>
    <row r="144" spans="2:11" customFormat="1" ht="18.75" customHeight="1">
      <c r="B144" s="244"/>
      <c r="C144" s="244"/>
      <c r="D144" s="244"/>
      <c r="E144" s="244"/>
      <c r="F144" s="245"/>
      <c r="G144" s="244"/>
      <c r="H144" s="244"/>
      <c r="I144" s="244"/>
      <c r="J144" s="244"/>
      <c r="K144" s="244"/>
    </row>
    <row r="145" spans="2:11" customFormat="1" ht="18.75" customHeight="1"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</row>
    <row r="146" spans="2:11" customFormat="1" ht="7.5" customHeight="1">
      <c r="B146" s="220"/>
      <c r="C146" s="221"/>
      <c r="D146" s="221"/>
      <c r="E146" s="221"/>
      <c r="F146" s="221"/>
      <c r="G146" s="221"/>
      <c r="H146" s="221"/>
      <c r="I146" s="221"/>
      <c r="J146" s="221"/>
      <c r="K146" s="222"/>
    </row>
    <row r="147" spans="2:11" customFormat="1" ht="45" customHeight="1">
      <c r="B147" s="223"/>
      <c r="C147" s="334" t="s">
        <v>1298</v>
      </c>
      <c r="D147" s="334"/>
      <c r="E147" s="334"/>
      <c r="F147" s="334"/>
      <c r="G147" s="334"/>
      <c r="H147" s="334"/>
      <c r="I147" s="334"/>
      <c r="J147" s="334"/>
      <c r="K147" s="224"/>
    </row>
    <row r="148" spans="2:11" customFormat="1" ht="17.25" customHeight="1">
      <c r="B148" s="223"/>
      <c r="C148" s="225" t="s">
        <v>1233</v>
      </c>
      <c r="D148" s="225"/>
      <c r="E148" s="225"/>
      <c r="F148" s="225" t="s">
        <v>1234</v>
      </c>
      <c r="G148" s="226"/>
      <c r="H148" s="225" t="s">
        <v>64</v>
      </c>
      <c r="I148" s="225" t="s">
        <v>67</v>
      </c>
      <c r="J148" s="225" t="s">
        <v>1235</v>
      </c>
      <c r="K148" s="224"/>
    </row>
    <row r="149" spans="2:11" customFormat="1" ht="17.25" customHeight="1">
      <c r="B149" s="223"/>
      <c r="C149" s="227" t="s">
        <v>1236</v>
      </c>
      <c r="D149" s="227"/>
      <c r="E149" s="227"/>
      <c r="F149" s="228" t="s">
        <v>1237</v>
      </c>
      <c r="G149" s="229"/>
      <c r="H149" s="227"/>
      <c r="I149" s="227"/>
      <c r="J149" s="227" t="s">
        <v>1238</v>
      </c>
      <c r="K149" s="224"/>
    </row>
    <row r="150" spans="2:11" customFormat="1" ht="5.25" customHeight="1">
      <c r="B150" s="235"/>
      <c r="C150" s="230"/>
      <c r="D150" s="230"/>
      <c r="E150" s="230"/>
      <c r="F150" s="230"/>
      <c r="G150" s="231"/>
      <c r="H150" s="230"/>
      <c r="I150" s="230"/>
      <c r="J150" s="230"/>
      <c r="K150" s="256"/>
    </row>
    <row r="151" spans="2:11" customFormat="1" ht="15" customHeight="1">
      <c r="B151" s="235"/>
      <c r="C151" s="260" t="s">
        <v>1242</v>
      </c>
      <c r="D151" s="212"/>
      <c r="E151" s="212"/>
      <c r="F151" s="261" t="s">
        <v>1239</v>
      </c>
      <c r="G151" s="212"/>
      <c r="H151" s="260" t="s">
        <v>1279</v>
      </c>
      <c r="I151" s="260" t="s">
        <v>1241</v>
      </c>
      <c r="J151" s="260">
        <v>120</v>
      </c>
      <c r="K151" s="256"/>
    </row>
    <row r="152" spans="2:11" customFormat="1" ht="15" customHeight="1">
      <c r="B152" s="235"/>
      <c r="C152" s="260" t="s">
        <v>1288</v>
      </c>
      <c r="D152" s="212"/>
      <c r="E152" s="212"/>
      <c r="F152" s="261" t="s">
        <v>1239</v>
      </c>
      <c r="G152" s="212"/>
      <c r="H152" s="260" t="s">
        <v>1299</v>
      </c>
      <c r="I152" s="260" t="s">
        <v>1241</v>
      </c>
      <c r="J152" s="260" t="s">
        <v>1290</v>
      </c>
      <c r="K152" s="256"/>
    </row>
    <row r="153" spans="2:11" customFormat="1" ht="15" customHeight="1">
      <c r="B153" s="235"/>
      <c r="C153" s="260" t="s">
        <v>1187</v>
      </c>
      <c r="D153" s="212"/>
      <c r="E153" s="212"/>
      <c r="F153" s="261" t="s">
        <v>1239</v>
      </c>
      <c r="G153" s="212"/>
      <c r="H153" s="260" t="s">
        <v>1300</v>
      </c>
      <c r="I153" s="260" t="s">
        <v>1241</v>
      </c>
      <c r="J153" s="260" t="s">
        <v>1290</v>
      </c>
      <c r="K153" s="256"/>
    </row>
    <row r="154" spans="2:11" customFormat="1" ht="15" customHeight="1">
      <c r="B154" s="235"/>
      <c r="C154" s="260" t="s">
        <v>1244</v>
      </c>
      <c r="D154" s="212"/>
      <c r="E154" s="212"/>
      <c r="F154" s="261" t="s">
        <v>1245</v>
      </c>
      <c r="G154" s="212"/>
      <c r="H154" s="260" t="s">
        <v>1279</v>
      </c>
      <c r="I154" s="260" t="s">
        <v>1241</v>
      </c>
      <c r="J154" s="260">
        <v>50</v>
      </c>
      <c r="K154" s="256"/>
    </row>
    <row r="155" spans="2:11" customFormat="1" ht="15" customHeight="1">
      <c r="B155" s="235"/>
      <c r="C155" s="260" t="s">
        <v>1247</v>
      </c>
      <c r="D155" s="212"/>
      <c r="E155" s="212"/>
      <c r="F155" s="261" t="s">
        <v>1239</v>
      </c>
      <c r="G155" s="212"/>
      <c r="H155" s="260" t="s">
        <v>1279</v>
      </c>
      <c r="I155" s="260" t="s">
        <v>1249</v>
      </c>
      <c r="J155" s="260"/>
      <c r="K155" s="256"/>
    </row>
    <row r="156" spans="2:11" customFormat="1" ht="15" customHeight="1">
      <c r="B156" s="235"/>
      <c r="C156" s="260" t="s">
        <v>1258</v>
      </c>
      <c r="D156" s="212"/>
      <c r="E156" s="212"/>
      <c r="F156" s="261" t="s">
        <v>1245</v>
      </c>
      <c r="G156" s="212"/>
      <c r="H156" s="260" t="s">
        <v>1279</v>
      </c>
      <c r="I156" s="260" t="s">
        <v>1241</v>
      </c>
      <c r="J156" s="260">
        <v>50</v>
      </c>
      <c r="K156" s="256"/>
    </row>
    <row r="157" spans="2:11" customFormat="1" ht="15" customHeight="1">
      <c r="B157" s="235"/>
      <c r="C157" s="260" t="s">
        <v>1266</v>
      </c>
      <c r="D157" s="212"/>
      <c r="E157" s="212"/>
      <c r="F157" s="261" t="s">
        <v>1245</v>
      </c>
      <c r="G157" s="212"/>
      <c r="H157" s="260" t="s">
        <v>1279</v>
      </c>
      <c r="I157" s="260" t="s">
        <v>1241</v>
      </c>
      <c r="J157" s="260">
        <v>50</v>
      </c>
      <c r="K157" s="256"/>
    </row>
    <row r="158" spans="2:11" customFormat="1" ht="15" customHeight="1">
      <c r="B158" s="235"/>
      <c r="C158" s="260" t="s">
        <v>1264</v>
      </c>
      <c r="D158" s="212"/>
      <c r="E158" s="212"/>
      <c r="F158" s="261" t="s">
        <v>1245</v>
      </c>
      <c r="G158" s="212"/>
      <c r="H158" s="260" t="s">
        <v>1279</v>
      </c>
      <c r="I158" s="260" t="s">
        <v>1241</v>
      </c>
      <c r="J158" s="260">
        <v>50</v>
      </c>
      <c r="K158" s="256"/>
    </row>
    <row r="159" spans="2:11" customFormat="1" ht="15" customHeight="1">
      <c r="B159" s="235"/>
      <c r="C159" s="260" t="s">
        <v>156</v>
      </c>
      <c r="D159" s="212"/>
      <c r="E159" s="212"/>
      <c r="F159" s="261" t="s">
        <v>1239</v>
      </c>
      <c r="G159" s="212"/>
      <c r="H159" s="260" t="s">
        <v>1301</v>
      </c>
      <c r="I159" s="260" t="s">
        <v>1241</v>
      </c>
      <c r="J159" s="260" t="s">
        <v>1302</v>
      </c>
      <c r="K159" s="256"/>
    </row>
    <row r="160" spans="2:11" customFormat="1" ht="15" customHeight="1">
      <c r="B160" s="235"/>
      <c r="C160" s="260" t="s">
        <v>1303</v>
      </c>
      <c r="D160" s="212"/>
      <c r="E160" s="212"/>
      <c r="F160" s="261" t="s">
        <v>1239</v>
      </c>
      <c r="G160" s="212"/>
      <c r="H160" s="260" t="s">
        <v>1304</v>
      </c>
      <c r="I160" s="260" t="s">
        <v>1274</v>
      </c>
      <c r="J160" s="260"/>
      <c r="K160" s="256"/>
    </row>
    <row r="161" spans="2:11" customFormat="1" ht="15" customHeight="1">
      <c r="B161" s="262"/>
      <c r="C161" s="242"/>
      <c r="D161" s="242"/>
      <c r="E161" s="242"/>
      <c r="F161" s="242"/>
      <c r="G161" s="242"/>
      <c r="H161" s="242"/>
      <c r="I161" s="242"/>
      <c r="J161" s="242"/>
      <c r="K161" s="263"/>
    </row>
    <row r="162" spans="2:11" customFormat="1" ht="18.75" customHeight="1">
      <c r="B162" s="244"/>
      <c r="C162" s="254"/>
      <c r="D162" s="254"/>
      <c r="E162" s="254"/>
      <c r="F162" s="264"/>
      <c r="G162" s="254"/>
      <c r="H162" s="254"/>
      <c r="I162" s="254"/>
      <c r="J162" s="254"/>
      <c r="K162" s="244"/>
    </row>
    <row r="163" spans="2:11" customFormat="1" ht="18.75" customHeight="1">
      <c r="B163" s="219"/>
      <c r="C163" s="219"/>
      <c r="D163" s="219"/>
      <c r="E163" s="219"/>
      <c r="F163" s="219"/>
      <c r="G163" s="219"/>
      <c r="H163" s="219"/>
      <c r="I163" s="219"/>
      <c r="J163" s="219"/>
      <c r="K163" s="219"/>
    </row>
    <row r="164" spans="2:11" customFormat="1" ht="7.5" customHeight="1">
      <c r="B164" s="201"/>
      <c r="C164" s="202"/>
      <c r="D164" s="202"/>
      <c r="E164" s="202"/>
      <c r="F164" s="202"/>
      <c r="G164" s="202"/>
      <c r="H164" s="202"/>
      <c r="I164" s="202"/>
      <c r="J164" s="202"/>
      <c r="K164" s="203"/>
    </row>
    <row r="165" spans="2:11" customFormat="1" ht="45" customHeight="1">
      <c r="B165" s="204"/>
      <c r="C165" s="332" t="s">
        <v>1305</v>
      </c>
      <c r="D165" s="332"/>
      <c r="E165" s="332"/>
      <c r="F165" s="332"/>
      <c r="G165" s="332"/>
      <c r="H165" s="332"/>
      <c r="I165" s="332"/>
      <c r="J165" s="332"/>
      <c r="K165" s="205"/>
    </row>
    <row r="166" spans="2:11" customFormat="1" ht="17.25" customHeight="1">
      <c r="B166" s="204"/>
      <c r="C166" s="225" t="s">
        <v>1233</v>
      </c>
      <c r="D166" s="225"/>
      <c r="E166" s="225"/>
      <c r="F166" s="225" t="s">
        <v>1234</v>
      </c>
      <c r="G166" s="265"/>
      <c r="H166" s="266" t="s">
        <v>64</v>
      </c>
      <c r="I166" s="266" t="s">
        <v>67</v>
      </c>
      <c r="J166" s="225" t="s">
        <v>1235</v>
      </c>
      <c r="K166" s="205"/>
    </row>
    <row r="167" spans="2:11" customFormat="1" ht="17.25" customHeight="1">
      <c r="B167" s="206"/>
      <c r="C167" s="227" t="s">
        <v>1236</v>
      </c>
      <c r="D167" s="227"/>
      <c r="E167" s="227"/>
      <c r="F167" s="228" t="s">
        <v>1237</v>
      </c>
      <c r="G167" s="267"/>
      <c r="H167" s="268"/>
      <c r="I167" s="268"/>
      <c r="J167" s="227" t="s">
        <v>1238</v>
      </c>
      <c r="K167" s="207"/>
    </row>
    <row r="168" spans="2:11" customFormat="1" ht="5.25" customHeight="1">
      <c r="B168" s="235"/>
      <c r="C168" s="230"/>
      <c r="D168" s="230"/>
      <c r="E168" s="230"/>
      <c r="F168" s="230"/>
      <c r="G168" s="231"/>
      <c r="H168" s="230"/>
      <c r="I168" s="230"/>
      <c r="J168" s="230"/>
      <c r="K168" s="256"/>
    </row>
    <row r="169" spans="2:11" customFormat="1" ht="15" customHeight="1">
      <c r="B169" s="235"/>
      <c r="C169" s="212" t="s">
        <v>1242</v>
      </c>
      <c r="D169" s="212"/>
      <c r="E169" s="212"/>
      <c r="F169" s="233" t="s">
        <v>1239</v>
      </c>
      <c r="G169" s="212"/>
      <c r="H169" s="212" t="s">
        <v>1279</v>
      </c>
      <c r="I169" s="212" t="s">
        <v>1241</v>
      </c>
      <c r="J169" s="212">
        <v>120</v>
      </c>
      <c r="K169" s="256"/>
    </row>
    <row r="170" spans="2:11" customFormat="1" ht="15" customHeight="1">
      <c r="B170" s="235"/>
      <c r="C170" s="212" t="s">
        <v>1288</v>
      </c>
      <c r="D170" s="212"/>
      <c r="E170" s="212"/>
      <c r="F170" s="233" t="s">
        <v>1239</v>
      </c>
      <c r="G170" s="212"/>
      <c r="H170" s="212" t="s">
        <v>1289</v>
      </c>
      <c r="I170" s="212" t="s">
        <v>1241</v>
      </c>
      <c r="J170" s="212" t="s">
        <v>1290</v>
      </c>
      <c r="K170" s="256"/>
    </row>
    <row r="171" spans="2:11" customFormat="1" ht="15" customHeight="1">
      <c r="B171" s="235"/>
      <c r="C171" s="212" t="s">
        <v>1187</v>
      </c>
      <c r="D171" s="212"/>
      <c r="E171" s="212"/>
      <c r="F171" s="233" t="s">
        <v>1239</v>
      </c>
      <c r="G171" s="212"/>
      <c r="H171" s="212" t="s">
        <v>1306</v>
      </c>
      <c r="I171" s="212" t="s">
        <v>1241</v>
      </c>
      <c r="J171" s="212" t="s">
        <v>1290</v>
      </c>
      <c r="K171" s="256"/>
    </row>
    <row r="172" spans="2:11" customFormat="1" ht="15" customHeight="1">
      <c r="B172" s="235"/>
      <c r="C172" s="212" t="s">
        <v>1244</v>
      </c>
      <c r="D172" s="212"/>
      <c r="E172" s="212"/>
      <c r="F172" s="233" t="s">
        <v>1245</v>
      </c>
      <c r="G172" s="212"/>
      <c r="H172" s="212" t="s">
        <v>1306</v>
      </c>
      <c r="I172" s="212" t="s">
        <v>1241</v>
      </c>
      <c r="J172" s="212">
        <v>50</v>
      </c>
      <c r="K172" s="256"/>
    </row>
    <row r="173" spans="2:11" customFormat="1" ht="15" customHeight="1">
      <c r="B173" s="235"/>
      <c r="C173" s="212" t="s">
        <v>1247</v>
      </c>
      <c r="D173" s="212"/>
      <c r="E173" s="212"/>
      <c r="F173" s="233" t="s">
        <v>1239</v>
      </c>
      <c r="G173" s="212"/>
      <c r="H173" s="212" t="s">
        <v>1306</v>
      </c>
      <c r="I173" s="212" t="s">
        <v>1249</v>
      </c>
      <c r="J173" s="212"/>
      <c r="K173" s="256"/>
    </row>
    <row r="174" spans="2:11" customFormat="1" ht="15" customHeight="1">
      <c r="B174" s="235"/>
      <c r="C174" s="212" t="s">
        <v>1258</v>
      </c>
      <c r="D174" s="212"/>
      <c r="E174" s="212"/>
      <c r="F174" s="233" t="s">
        <v>1245</v>
      </c>
      <c r="G174" s="212"/>
      <c r="H174" s="212" t="s">
        <v>1306</v>
      </c>
      <c r="I174" s="212" t="s">
        <v>1241</v>
      </c>
      <c r="J174" s="212">
        <v>50</v>
      </c>
      <c r="K174" s="256"/>
    </row>
    <row r="175" spans="2:11" customFormat="1" ht="15" customHeight="1">
      <c r="B175" s="235"/>
      <c r="C175" s="212" t="s">
        <v>1266</v>
      </c>
      <c r="D175" s="212"/>
      <c r="E175" s="212"/>
      <c r="F175" s="233" t="s">
        <v>1245</v>
      </c>
      <c r="G175" s="212"/>
      <c r="H175" s="212" t="s">
        <v>1306</v>
      </c>
      <c r="I175" s="212" t="s">
        <v>1241</v>
      </c>
      <c r="J175" s="212">
        <v>50</v>
      </c>
      <c r="K175" s="256"/>
    </row>
    <row r="176" spans="2:11" customFormat="1" ht="15" customHeight="1">
      <c r="B176" s="235"/>
      <c r="C176" s="212" t="s">
        <v>1264</v>
      </c>
      <c r="D176" s="212"/>
      <c r="E176" s="212"/>
      <c r="F176" s="233" t="s">
        <v>1245</v>
      </c>
      <c r="G176" s="212"/>
      <c r="H176" s="212" t="s">
        <v>1306</v>
      </c>
      <c r="I176" s="212" t="s">
        <v>1241</v>
      </c>
      <c r="J176" s="212">
        <v>50</v>
      </c>
      <c r="K176" s="256"/>
    </row>
    <row r="177" spans="2:11" customFormat="1" ht="15" customHeight="1">
      <c r="B177" s="235"/>
      <c r="C177" s="212" t="s">
        <v>170</v>
      </c>
      <c r="D177" s="212"/>
      <c r="E177" s="212"/>
      <c r="F177" s="233" t="s">
        <v>1239</v>
      </c>
      <c r="G177" s="212"/>
      <c r="H177" s="212" t="s">
        <v>1307</v>
      </c>
      <c r="I177" s="212" t="s">
        <v>1308</v>
      </c>
      <c r="J177" s="212"/>
      <c r="K177" s="256"/>
    </row>
    <row r="178" spans="2:11" customFormat="1" ht="15" customHeight="1">
      <c r="B178" s="235"/>
      <c r="C178" s="212" t="s">
        <v>67</v>
      </c>
      <c r="D178" s="212"/>
      <c r="E178" s="212"/>
      <c r="F178" s="233" t="s">
        <v>1239</v>
      </c>
      <c r="G178" s="212"/>
      <c r="H178" s="212" t="s">
        <v>1309</v>
      </c>
      <c r="I178" s="212" t="s">
        <v>1310</v>
      </c>
      <c r="J178" s="212">
        <v>1</v>
      </c>
      <c r="K178" s="256"/>
    </row>
    <row r="179" spans="2:11" customFormat="1" ht="15" customHeight="1">
      <c r="B179" s="235"/>
      <c r="C179" s="212" t="s">
        <v>63</v>
      </c>
      <c r="D179" s="212"/>
      <c r="E179" s="212"/>
      <c r="F179" s="233" t="s">
        <v>1239</v>
      </c>
      <c r="G179" s="212"/>
      <c r="H179" s="212" t="s">
        <v>1311</v>
      </c>
      <c r="I179" s="212" t="s">
        <v>1241</v>
      </c>
      <c r="J179" s="212">
        <v>20</v>
      </c>
      <c r="K179" s="256"/>
    </row>
    <row r="180" spans="2:11" customFormat="1" ht="15" customHeight="1">
      <c r="B180" s="235"/>
      <c r="C180" s="212" t="s">
        <v>64</v>
      </c>
      <c r="D180" s="212"/>
      <c r="E180" s="212"/>
      <c r="F180" s="233" t="s">
        <v>1239</v>
      </c>
      <c r="G180" s="212"/>
      <c r="H180" s="212" t="s">
        <v>1312</v>
      </c>
      <c r="I180" s="212" t="s">
        <v>1241</v>
      </c>
      <c r="J180" s="212">
        <v>255</v>
      </c>
      <c r="K180" s="256"/>
    </row>
    <row r="181" spans="2:11" customFormat="1" ht="15" customHeight="1">
      <c r="B181" s="235"/>
      <c r="C181" s="212" t="s">
        <v>171</v>
      </c>
      <c r="D181" s="212"/>
      <c r="E181" s="212"/>
      <c r="F181" s="233" t="s">
        <v>1239</v>
      </c>
      <c r="G181" s="212"/>
      <c r="H181" s="212" t="s">
        <v>1203</v>
      </c>
      <c r="I181" s="212" t="s">
        <v>1241</v>
      </c>
      <c r="J181" s="212">
        <v>10</v>
      </c>
      <c r="K181" s="256"/>
    </row>
    <row r="182" spans="2:11" customFormat="1" ht="15" customHeight="1">
      <c r="B182" s="235"/>
      <c r="C182" s="212" t="s">
        <v>172</v>
      </c>
      <c r="D182" s="212"/>
      <c r="E182" s="212"/>
      <c r="F182" s="233" t="s">
        <v>1239</v>
      </c>
      <c r="G182" s="212"/>
      <c r="H182" s="212" t="s">
        <v>1313</v>
      </c>
      <c r="I182" s="212" t="s">
        <v>1274</v>
      </c>
      <c r="J182" s="212"/>
      <c r="K182" s="256"/>
    </row>
    <row r="183" spans="2:11" customFormat="1" ht="15" customHeight="1">
      <c r="B183" s="235"/>
      <c r="C183" s="212" t="s">
        <v>1314</v>
      </c>
      <c r="D183" s="212"/>
      <c r="E183" s="212"/>
      <c r="F183" s="233" t="s">
        <v>1239</v>
      </c>
      <c r="G183" s="212"/>
      <c r="H183" s="212" t="s">
        <v>1315</v>
      </c>
      <c r="I183" s="212" t="s">
        <v>1274</v>
      </c>
      <c r="J183" s="212"/>
      <c r="K183" s="256"/>
    </row>
    <row r="184" spans="2:11" customFormat="1" ht="15" customHeight="1">
      <c r="B184" s="235"/>
      <c r="C184" s="212" t="s">
        <v>1303</v>
      </c>
      <c r="D184" s="212"/>
      <c r="E184" s="212"/>
      <c r="F184" s="233" t="s">
        <v>1239</v>
      </c>
      <c r="G184" s="212"/>
      <c r="H184" s="212" t="s">
        <v>1316</v>
      </c>
      <c r="I184" s="212" t="s">
        <v>1274</v>
      </c>
      <c r="J184" s="212"/>
      <c r="K184" s="256"/>
    </row>
    <row r="185" spans="2:11" customFormat="1" ht="15" customHeight="1">
      <c r="B185" s="235"/>
      <c r="C185" s="212" t="s">
        <v>174</v>
      </c>
      <c r="D185" s="212"/>
      <c r="E185" s="212"/>
      <c r="F185" s="233" t="s">
        <v>1245</v>
      </c>
      <c r="G185" s="212"/>
      <c r="H185" s="212" t="s">
        <v>1317</v>
      </c>
      <c r="I185" s="212" t="s">
        <v>1241</v>
      </c>
      <c r="J185" s="212">
        <v>50</v>
      </c>
      <c r="K185" s="256"/>
    </row>
    <row r="186" spans="2:11" customFormat="1" ht="15" customHeight="1">
      <c r="B186" s="235"/>
      <c r="C186" s="212" t="s">
        <v>1318</v>
      </c>
      <c r="D186" s="212"/>
      <c r="E186" s="212"/>
      <c r="F186" s="233" t="s">
        <v>1245</v>
      </c>
      <c r="G186" s="212"/>
      <c r="H186" s="212" t="s">
        <v>1319</v>
      </c>
      <c r="I186" s="212" t="s">
        <v>1320</v>
      </c>
      <c r="J186" s="212"/>
      <c r="K186" s="256"/>
    </row>
    <row r="187" spans="2:11" customFormat="1" ht="15" customHeight="1">
      <c r="B187" s="235"/>
      <c r="C187" s="212" t="s">
        <v>1321</v>
      </c>
      <c r="D187" s="212"/>
      <c r="E187" s="212"/>
      <c r="F187" s="233" t="s">
        <v>1245</v>
      </c>
      <c r="G187" s="212"/>
      <c r="H187" s="212" t="s">
        <v>1322</v>
      </c>
      <c r="I187" s="212" t="s">
        <v>1320</v>
      </c>
      <c r="J187" s="212"/>
      <c r="K187" s="256"/>
    </row>
    <row r="188" spans="2:11" customFormat="1" ht="15" customHeight="1">
      <c r="B188" s="235"/>
      <c r="C188" s="212" t="s">
        <v>1323</v>
      </c>
      <c r="D188" s="212"/>
      <c r="E188" s="212"/>
      <c r="F188" s="233" t="s">
        <v>1245</v>
      </c>
      <c r="G188" s="212"/>
      <c r="H188" s="212" t="s">
        <v>1324</v>
      </c>
      <c r="I188" s="212" t="s">
        <v>1320</v>
      </c>
      <c r="J188" s="212"/>
      <c r="K188" s="256"/>
    </row>
    <row r="189" spans="2:11" customFormat="1" ht="15" customHeight="1">
      <c r="B189" s="235"/>
      <c r="C189" s="269" t="s">
        <v>1325</v>
      </c>
      <c r="D189" s="212"/>
      <c r="E189" s="212"/>
      <c r="F189" s="233" t="s">
        <v>1245</v>
      </c>
      <c r="G189" s="212"/>
      <c r="H189" s="212" t="s">
        <v>1326</v>
      </c>
      <c r="I189" s="212" t="s">
        <v>1327</v>
      </c>
      <c r="J189" s="270" t="s">
        <v>1328</v>
      </c>
      <c r="K189" s="256"/>
    </row>
    <row r="190" spans="2:11" customFormat="1" ht="15" customHeight="1">
      <c r="B190" s="271"/>
      <c r="C190" s="272" t="s">
        <v>1329</v>
      </c>
      <c r="D190" s="273"/>
      <c r="E190" s="273"/>
      <c r="F190" s="274" t="s">
        <v>1245</v>
      </c>
      <c r="G190" s="273"/>
      <c r="H190" s="273" t="s">
        <v>1330</v>
      </c>
      <c r="I190" s="273" t="s">
        <v>1327</v>
      </c>
      <c r="J190" s="275" t="s">
        <v>1328</v>
      </c>
      <c r="K190" s="276"/>
    </row>
    <row r="191" spans="2:11" customFormat="1" ht="15" customHeight="1">
      <c r="B191" s="235"/>
      <c r="C191" s="269" t="s">
        <v>52</v>
      </c>
      <c r="D191" s="212"/>
      <c r="E191" s="212"/>
      <c r="F191" s="233" t="s">
        <v>1239</v>
      </c>
      <c r="G191" s="212"/>
      <c r="H191" s="209" t="s">
        <v>1331</v>
      </c>
      <c r="I191" s="212" t="s">
        <v>1332</v>
      </c>
      <c r="J191" s="212"/>
      <c r="K191" s="256"/>
    </row>
    <row r="192" spans="2:11" customFormat="1" ht="15" customHeight="1">
      <c r="B192" s="235"/>
      <c r="C192" s="269" t="s">
        <v>1333</v>
      </c>
      <c r="D192" s="212"/>
      <c r="E192" s="212"/>
      <c r="F192" s="233" t="s">
        <v>1239</v>
      </c>
      <c r="G192" s="212"/>
      <c r="H192" s="212" t="s">
        <v>1334</v>
      </c>
      <c r="I192" s="212" t="s">
        <v>1274</v>
      </c>
      <c r="J192" s="212"/>
      <c r="K192" s="256"/>
    </row>
    <row r="193" spans="2:11" customFormat="1" ht="15" customHeight="1">
      <c r="B193" s="235"/>
      <c r="C193" s="269" t="s">
        <v>1335</v>
      </c>
      <c r="D193" s="212"/>
      <c r="E193" s="212"/>
      <c r="F193" s="233" t="s">
        <v>1239</v>
      </c>
      <c r="G193" s="212"/>
      <c r="H193" s="212" t="s">
        <v>1336</v>
      </c>
      <c r="I193" s="212" t="s">
        <v>1274</v>
      </c>
      <c r="J193" s="212"/>
      <c r="K193" s="256"/>
    </row>
    <row r="194" spans="2:11" customFormat="1" ht="15" customHeight="1">
      <c r="B194" s="235"/>
      <c r="C194" s="269" t="s">
        <v>1337</v>
      </c>
      <c r="D194" s="212"/>
      <c r="E194" s="212"/>
      <c r="F194" s="233" t="s">
        <v>1245</v>
      </c>
      <c r="G194" s="212"/>
      <c r="H194" s="212" t="s">
        <v>1338</v>
      </c>
      <c r="I194" s="212" t="s">
        <v>1274</v>
      </c>
      <c r="J194" s="212"/>
      <c r="K194" s="256"/>
    </row>
    <row r="195" spans="2:11" customFormat="1" ht="15" customHeight="1">
      <c r="B195" s="262"/>
      <c r="C195" s="277"/>
      <c r="D195" s="242"/>
      <c r="E195" s="242"/>
      <c r="F195" s="242"/>
      <c r="G195" s="242"/>
      <c r="H195" s="242"/>
      <c r="I195" s="242"/>
      <c r="J195" s="242"/>
      <c r="K195" s="263"/>
    </row>
    <row r="196" spans="2:11" customFormat="1" ht="18.75" customHeight="1">
      <c r="B196" s="244"/>
      <c r="C196" s="254"/>
      <c r="D196" s="254"/>
      <c r="E196" s="254"/>
      <c r="F196" s="264"/>
      <c r="G196" s="254"/>
      <c r="H196" s="254"/>
      <c r="I196" s="254"/>
      <c r="J196" s="254"/>
      <c r="K196" s="244"/>
    </row>
    <row r="197" spans="2:11" customFormat="1" ht="18.75" customHeight="1">
      <c r="B197" s="244"/>
      <c r="C197" s="254"/>
      <c r="D197" s="254"/>
      <c r="E197" s="254"/>
      <c r="F197" s="264"/>
      <c r="G197" s="254"/>
      <c r="H197" s="254"/>
      <c r="I197" s="254"/>
      <c r="J197" s="254"/>
      <c r="K197" s="244"/>
    </row>
    <row r="198" spans="2:11" customFormat="1" ht="18.75" customHeight="1">
      <c r="B198" s="219"/>
      <c r="C198" s="219"/>
      <c r="D198" s="219"/>
      <c r="E198" s="219"/>
      <c r="F198" s="219"/>
      <c r="G198" s="219"/>
      <c r="H198" s="219"/>
      <c r="I198" s="219"/>
      <c r="J198" s="219"/>
      <c r="K198" s="219"/>
    </row>
    <row r="199" spans="2:11" customFormat="1" ht="12">
      <c r="B199" s="201"/>
      <c r="C199" s="202"/>
      <c r="D199" s="202"/>
      <c r="E199" s="202"/>
      <c r="F199" s="202"/>
      <c r="G199" s="202"/>
      <c r="H199" s="202"/>
      <c r="I199" s="202"/>
      <c r="J199" s="202"/>
      <c r="K199" s="203"/>
    </row>
    <row r="200" spans="2:11" customFormat="1" ht="22.2">
      <c r="B200" s="204"/>
      <c r="C200" s="332" t="s">
        <v>1339</v>
      </c>
      <c r="D200" s="332"/>
      <c r="E200" s="332"/>
      <c r="F200" s="332"/>
      <c r="G200" s="332"/>
      <c r="H200" s="332"/>
      <c r="I200" s="332"/>
      <c r="J200" s="332"/>
      <c r="K200" s="205"/>
    </row>
    <row r="201" spans="2:11" customFormat="1" ht="25.5" customHeight="1">
      <c r="B201" s="204"/>
      <c r="C201" s="278" t="s">
        <v>1340</v>
      </c>
      <c r="D201" s="278"/>
      <c r="E201" s="278"/>
      <c r="F201" s="278" t="s">
        <v>1341</v>
      </c>
      <c r="G201" s="279"/>
      <c r="H201" s="335" t="s">
        <v>1342</v>
      </c>
      <c r="I201" s="335"/>
      <c r="J201" s="335"/>
      <c r="K201" s="205"/>
    </row>
    <row r="202" spans="2:11" customFormat="1" ht="5.25" customHeight="1">
      <c r="B202" s="235"/>
      <c r="C202" s="230"/>
      <c r="D202" s="230"/>
      <c r="E202" s="230"/>
      <c r="F202" s="230"/>
      <c r="G202" s="254"/>
      <c r="H202" s="230"/>
      <c r="I202" s="230"/>
      <c r="J202" s="230"/>
      <c r="K202" s="256"/>
    </row>
    <row r="203" spans="2:11" customFormat="1" ht="15" customHeight="1">
      <c r="B203" s="235"/>
      <c r="C203" s="212" t="s">
        <v>1332</v>
      </c>
      <c r="D203" s="212"/>
      <c r="E203" s="212"/>
      <c r="F203" s="233" t="s">
        <v>53</v>
      </c>
      <c r="G203" s="212"/>
      <c r="H203" s="336" t="s">
        <v>1343</v>
      </c>
      <c r="I203" s="336"/>
      <c r="J203" s="336"/>
      <c r="K203" s="256"/>
    </row>
    <row r="204" spans="2:11" customFormat="1" ht="15" customHeight="1">
      <c r="B204" s="235"/>
      <c r="C204" s="212"/>
      <c r="D204" s="212"/>
      <c r="E204" s="212"/>
      <c r="F204" s="233" t="s">
        <v>54</v>
      </c>
      <c r="G204" s="212"/>
      <c r="H204" s="336" t="s">
        <v>1344</v>
      </c>
      <c r="I204" s="336"/>
      <c r="J204" s="336"/>
      <c r="K204" s="256"/>
    </row>
    <row r="205" spans="2:11" customFormat="1" ht="15" customHeight="1">
      <c r="B205" s="235"/>
      <c r="C205" s="212"/>
      <c r="D205" s="212"/>
      <c r="E205" s="212"/>
      <c r="F205" s="233" t="s">
        <v>57</v>
      </c>
      <c r="G205" s="212"/>
      <c r="H205" s="336" t="s">
        <v>1345</v>
      </c>
      <c r="I205" s="336"/>
      <c r="J205" s="336"/>
      <c r="K205" s="256"/>
    </row>
    <row r="206" spans="2:11" customFormat="1" ht="15" customHeight="1">
      <c r="B206" s="235"/>
      <c r="C206" s="212"/>
      <c r="D206" s="212"/>
      <c r="E206" s="212"/>
      <c r="F206" s="233" t="s">
        <v>55</v>
      </c>
      <c r="G206" s="212"/>
      <c r="H206" s="336" t="s">
        <v>1346</v>
      </c>
      <c r="I206" s="336"/>
      <c r="J206" s="336"/>
      <c r="K206" s="256"/>
    </row>
    <row r="207" spans="2:11" customFormat="1" ht="15" customHeight="1">
      <c r="B207" s="235"/>
      <c r="C207" s="212"/>
      <c r="D207" s="212"/>
      <c r="E207" s="212"/>
      <c r="F207" s="233" t="s">
        <v>56</v>
      </c>
      <c r="G207" s="212"/>
      <c r="H207" s="336" t="s">
        <v>1347</v>
      </c>
      <c r="I207" s="336"/>
      <c r="J207" s="336"/>
      <c r="K207" s="256"/>
    </row>
    <row r="208" spans="2:11" customFormat="1" ht="15" customHeight="1">
      <c r="B208" s="235"/>
      <c r="C208" s="212"/>
      <c r="D208" s="212"/>
      <c r="E208" s="212"/>
      <c r="F208" s="233"/>
      <c r="G208" s="212"/>
      <c r="H208" s="212"/>
      <c r="I208" s="212"/>
      <c r="J208" s="212"/>
      <c r="K208" s="256"/>
    </row>
    <row r="209" spans="2:11" customFormat="1" ht="15" customHeight="1">
      <c r="B209" s="235"/>
      <c r="C209" s="212" t="s">
        <v>1286</v>
      </c>
      <c r="D209" s="212"/>
      <c r="E209" s="212"/>
      <c r="F209" s="233" t="s">
        <v>89</v>
      </c>
      <c r="G209" s="212"/>
      <c r="H209" s="336" t="s">
        <v>1348</v>
      </c>
      <c r="I209" s="336"/>
      <c r="J209" s="336"/>
      <c r="K209" s="256"/>
    </row>
    <row r="210" spans="2:11" customFormat="1" ht="15" customHeight="1">
      <c r="B210" s="235"/>
      <c r="C210" s="212"/>
      <c r="D210" s="212"/>
      <c r="E210" s="212"/>
      <c r="F210" s="233" t="s">
        <v>1183</v>
      </c>
      <c r="G210" s="212"/>
      <c r="H210" s="336" t="s">
        <v>1184</v>
      </c>
      <c r="I210" s="336"/>
      <c r="J210" s="336"/>
      <c r="K210" s="256"/>
    </row>
    <row r="211" spans="2:11" customFormat="1" ht="15" customHeight="1">
      <c r="B211" s="235"/>
      <c r="C211" s="212"/>
      <c r="D211" s="212"/>
      <c r="E211" s="212"/>
      <c r="F211" s="233" t="s">
        <v>1181</v>
      </c>
      <c r="G211" s="212"/>
      <c r="H211" s="336" t="s">
        <v>1349</v>
      </c>
      <c r="I211" s="336"/>
      <c r="J211" s="336"/>
      <c r="K211" s="256"/>
    </row>
    <row r="212" spans="2:11" customFormat="1" ht="15" customHeight="1">
      <c r="B212" s="280"/>
      <c r="C212" s="212"/>
      <c r="D212" s="212"/>
      <c r="E212" s="212"/>
      <c r="F212" s="233" t="s">
        <v>96</v>
      </c>
      <c r="G212" s="269"/>
      <c r="H212" s="337" t="s">
        <v>97</v>
      </c>
      <c r="I212" s="337"/>
      <c r="J212" s="337"/>
      <c r="K212" s="281"/>
    </row>
    <row r="213" spans="2:11" customFormat="1" ht="15" customHeight="1">
      <c r="B213" s="280"/>
      <c r="C213" s="212"/>
      <c r="D213" s="212"/>
      <c r="E213" s="212"/>
      <c r="F213" s="233" t="s">
        <v>1185</v>
      </c>
      <c r="G213" s="269"/>
      <c r="H213" s="337" t="s">
        <v>1350</v>
      </c>
      <c r="I213" s="337"/>
      <c r="J213" s="337"/>
      <c r="K213" s="281"/>
    </row>
    <row r="214" spans="2:11" customFormat="1" ht="15" customHeight="1">
      <c r="B214" s="280"/>
      <c r="C214" s="212"/>
      <c r="D214" s="212"/>
      <c r="E214" s="212"/>
      <c r="F214" s="233"/>
      <c r="G214" s="269"/>
      <c r="H214" s="260"/>
      <c r="I214" s="260"/>
      <c r="J214" s="260"/>
      <c r="K214" s="281"/>
    </row>
    <row r="215" spans="2:11" customFormat="1" ht="15" customHeight="1">
      <c r="B215" s="280"/>
      <c r="C215" s="212" t="s">
        <v>1310</v>
      </c>
      <c r="D215" s="212"/>
      <c r="E215" s="212"/>
      <c r="F215" s="233">
        <v>1</v>
      </c>
      <c r="G215" s="269"/>
      <c r="H215" s="337" t="s">
        <v>1351</v>
      </c>
      <c r="I215" s="337"/>
      <c r="J215" s="337"/>
      <c r="K215" s="281"/>
    </row>
    <row r="216" spans="2:11" customFormat="1" ht="15" customHeight="1">
      <c r="B216" s="280"/>
      <c r="C216" s="212"/>
      <c r="D216" s="212"/>
      <c r="E216" s="212"/>
      <c r="F216" s="233">
        <v>2</v>
      </c>
      <c r="G216" s="269"/>
      <c r="H216" s="337" t="s">
        <v>1352</v>
      </c>
      <c r="I216" s="337"/>
      <c r="J216" s="337"/>
      <c r="K216" s="281"/>
    </row>
    <row r="217" spans="2:11" customFormat="1" ht="15" customHeight="1">
      <c r="B217" s="280"/>
      <c r="C217" s="212"/>
      <c r="D217" s="212"/>
      <c r="E217" s="212"/>
      <c r="F217" s="233">
        <v>3</v>
      </c>
      <c r="G217" s="269"/>
      <c r="H217" s="337" t="s">
        <v>1353</v>
      </c>
      <c r="I217" s="337"/>
      <c r="J217" s="337"/>
      <c r="K217" s="281"/>
    </row>
    <row r="218" spans="2:11" customFormat="1" ht="15" customHeight="1">
      <c r="B218" s="280"/>
      <c r="C218" s="212"/>
      <c r="D218" s="212"/>
      <c r="E218" s="212"/>
      <c r="F218" s="233">
        <v>4</v>
      </c>
      <c r="G218" s="269"/>
      <c r="H218" s="337" t="s">
        <v>1354</v>
      </c>
      <c r="I218" s="337"/>
      <c r="J218" s="337"/>
      <c r="K218" s="281"/>
    </row>
    <row r="219" spans="2:11" customFormat="1" ht="12.75" customHeight="1">
      <c r="B219" s="282"/>
      <c r="C219" s="283"/>
      <c r="D219" s="283"/>
      <c r="E219" s="283"/>
      <c r="F219" s="283"/>
      <c r="G219" s="283"/>
      <c r="H219" s="283"/>
      <c r="I219" s="283"/>
      <c r="J219" s="283"/>
      <c r="K219" s="284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Rekapitulace stavby</vt:lpstr>
      <vt:lpstr>VOP k ceně díla</vt:lpstr>
      <vt:lpstr>SO 101 - Komunikace a zpe...</vt:lpstr>
      <vt:lpstr>SO 900 - Návrh DIO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101 - Komunikace a zpe...'!Názvy_tisku</vt:lpstr>
      <vt:lpstr>'SO 900 - Návrh DIO'!Názvy_tisku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101 - Komunikace a zpe...'!Oblast_tisku</vt:lpstr>
      <vt:lpstr>'SO 900 - Návrh DIO'!Oblast_tisku</vt:lpstr>
      <vt:lpstr>'VON - Vedlejší a ostatní ...'!Oblast_tisku</vt:lpstr>
      <vt:lpstr>'VOP k ceně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Štuller</dc:creator>
  <cp:lastModifiedBy>Luděk Štuller</cp:lastModifiedBy>
  <dcterms:created xsi:type="dcterms:W3CDTF">2024-06-13T06:54:57Z</dcterms:created>
  <dcterms:modified xsi:type="dcterms:W3CDTF">2024-06-13T07:55:56Z</dcterms:modified>
</cp:coreProperties>
</file>